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3-Seasonal Variation in Antibiotic Consumption/"/>
    </mc:Choice>
  </mc:AlternateContent>
  <xr:revisionPtr revIDLastSave="1" documentId="11_AE6B28C93B42C60BF6E57B32BFCF20CA1C78A6BD" xr6:coauthVersionLast="46" xr6:coauthVersionMax="46" xr10:uidLastSave="{F6D58278-D095-4EDC-B3E1-6B00C4A53938}"/>
  <bookViews>
    <workbookView xWindow="-120" yWindow="-120" windowWidth="29040" windowHeight="15840" tabRatio="833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29" r:id="rId3"/>
    <sheet name="Table_L" sheetId="30" r:id="rId4"/>
    <sheet name="fig_tbldata" sheetId="31" r:id="rId5"/>
    <sheet name="tbl_sig" sheetId="32" r:id="rId6"/>
    <sheet name="orig_data" sheetId="3" r:id="rId7"/>
    <sheet name="tbl_relrt" sheetId="26" r:id="rId8"/>
    <sheet name="tbl_sig_relrt" sheetId="28" r:id="rId9"/>
    <sheet name="tbl_data_relrt" sheetId="25" r:id="rId10"/>
    <sheet name="Figure_prevalence_count" sheetId="4" state="hidden" r:id="rId11"/>
  </sheets>
  <definedNames>
    <definedName name="IDX" localSheetId="6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25" l="1"/>
  <c r="R8" i="25"/>
  <c r="G10" i="26" s="1"/>
  <c r="Q8" i="25"/>
  <c r="P8" i="25"/>
  <c r="O8" i="25"/>
  <c r="N8" i="25"/>
  <c r="F10" i="26" s="1"/>
  <c r="M8" i="25"/>
  <c r="L8" i="25"/>
  <c r="E10" i="26" s="1"/>
  <c r="K8" i="25"/>
  <c r="J8" i="25"/>
  <c r="I8" i="25"/>
  <c r="H8" i="25"/>
  <c r="G8" i="25"/>
  <c r="F8" i="25"/>
  <c r="C10" i="26" s="1"/>
  <c r="E8" i="25"/>
  <c r="D8" i="25"/>
  <c r="C8" i="25"/>
  <c r="B8" i="25"/>
  <c r="B10" i="26" s="1"/>
  <c r="S7" i="25"/>
  <c r="R7" i="25"/>
  <c r="G9" i="26" s="1"/>
  <c r="Q7" i="25"/>
  <c r="P7" i="25"/>
  <c r="O7" i="25"/>
  <c r="N7" i="25"/>
  <c r="M7" i="25"/>
  <c r="L7" i="25"/>
  <c r="E9" i="26" s="1"/>
  <c r="K7" i="25"/>
  <c r="J7" i="25"/>
  <c r="I7" i="25"/>
  <c r="H7" i="25"/>
  <c r="D9" i="26" s="1"/>
  <c r="G7" i="25"/>
  <c r="F7" i="25"/>
  <c r="C9" i="26" s="1"/>
  <c r="E7" i="25"/>
  <c r="D7" i="25"/>
  <c r="C7" i="25"/>
  <c r="B7" i="25"/>
  <c r="S6" i="25"/>
  <c r="R6" i="25"/>
  <c r="G8" i="26" s="1"/>
  <c r="Q6" i="25"/>
  <c r="P6" i="25"/>
  <c r="O6" i="25"/>
  <c r="N6" i="25"/>
  <c r="F8" i="26" s="1"/>
  <c r="M6" i="25"/>
  <c r="L6" i="25"/>
  <c r="E8" i="26" s="1"/>
  <c r="K6" i="25"/>
  <c r="J6" i="25"/>
  <c r="I6" i="25"/>
  <c r="H6" i="25"/>
  <c r="G6" i="25"/>
  <c r="F6" i="25"/>
  <c r="C8" i="26" s="1"/>
  <c r="E6" i="25"/>
  <c r="D6" i="25"/>
  <c r="C6" i="25"/>
  <c r="B6" i="25"/>
  <c r="B8" i="26" s="1"/>
  <c r="S5" i="25"/>
  <c r="R5" i="25"/>
  <c r="G7" i="26" s="1"/>
  <c r="Q5" i="25"/>
  <c r="P5" i="25"/>
  <c r="O5" i="25"/>
  <c r="N5" i="25"/>
  <c r="M5" i="25"/>
  <c r="L5" i="25"/>
  <c r="E7" i="26" s="1"/>
  <c r="K5" i="25"/>
  <c r="J5" i="25"/>
  <c r="I5" i="25"/>
  <c r="H5" i="25"/>
  <c r="D7" i="26" s="1"/>
  <c r="G5" i="25"/>
  <c r="F5" i="25"/>
  <c r="C7" i="26" s="1"/>
  <c r="E5" i="25"/>
  <c r="D5" i="25"/>
  <c r="C5" i="25"/>
  <c r="B5" i="25"/>
  <c r="S4" i="25"/>
  <c r="R4" i="25"/>
  <c r="G6" i="26" s="1"/>
  <c r="Q4" i="25"/>
  <c r="P4" i="25"/>
  <c r="O4" i="25"/>
  <c r="N4" i="25"/>
  <c r="F6" i="26" s="1"/>
  <c r="M4" i="25"/>
  <c r="L4" i="25"/>
  <c r="E6" i="26" s="1"/>
  <c r="K4" i="25"/>
  <c r="J4" i="25"/>
  <c r="I4" i="25"/>
  <c r="H4" i="25"/>
  <c r="G4" i="25"/>
  <c r="F4" i="25"/>
  <c r="C6" i="26" s="1"/>
  <c r="E4" i="25"/>
  <c r="D4" i="25"/>
  <c r="C4" i="25"/>
  <c r="B4" i="25"/>
  <c r="B6" i="26" s="1"/>
  <c r="G11" i="28"/>
  <c r="F11" i="28"/>
  <c r="E11" i="28"/>
  <c r="D11" i="28"/>
  <c r="C11" i="28"/>
  <c r="B11" i="28"/>
  <c r="A11" i="28"/>
  <c r="G10" i="28"/>
  <c r="F10" i="28"/>
  <c r="E10" i="28"/>
  <c r="D10" i="28"/>
  <c r="C10" i="28"/>
  <c r="B10" i="28"/>
  <c r="A10" i="28"/>
  <c r="G9" i="28"/>
  <c r="F9" i="28"/>
  <c r="E9" i="28"/>
  <c r="D9" i="28"/>
  <c r="C9" i="28"/>
  <c r="B9" i="28"/>
  <c r="A9" i="28"/>
  <c r="G8" i="28"/>
  <c r="F8" i="28"/>
  <c r="E8" i="28"/>
  <c r="D8" i="28"/>
  <c r="C8" i="28"/>
  <c r="B8" i="28"/>
  <c r="A8" i="28"/>
  <c r="G7" i="28"/>
  <c r="F7" i="28"/>
  <c r="E7" i="28"/>
  <c r="D7" i="28"/>
  <c r="C7" i="28"/>
  <c r="B7" i="28"/>
  <c r="A7" i="28"/>
  <c r="G6" i="28"/>
  <c r="F6" i="28"/>
  <c r="E6" i="28"/>
  <c r="D6" i="28"/>
  <c r="C6" i="28"/>
  <c r="B6" i="28"/>
  <c r="A6" i="28"/>
  <c r="D10" i="26"/>
  <c r="F9" i="26"/>
  <c r="B9" i="26"/>
  <c r="D8" i="26"/>
  <c r="F7" i="26"/>
  <c r="B7" i="26"/>
  <c r="D6" i="26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G8" i="32"/>
  <c r="F8" i="32"/>
  <c r="E8" i="32"/>
  <c r="D8" i="32"/>
  <c r="C8" i="32"/>
  <c r="B8" i="32"/>
  <c r="G7" i="32"/>
  <c r="F7" i="32"/>
  <c r="E7" i="32"/>
  <c r="D7" i="32"/>
  <c r="C7" i="32"/>
  <c r="B7" i="32"/>
  <c r="G6" i="32"/>
  <c r="F6" i="32"/>
  <c r="E6" i="32"/>
  <c r="D6" i="32"/>
  <c r="C6" i="32"/>
  <c r="B6" i="32"/>
  <c r="G5" i="32"/>
  <c r="F5" i="32"/>
  <c r="E5" i="32"/>
  <c r="D5" i="32"/>
  <c r="C5" i="32"/>
  <c r="B5" i="32"/>
  <c r="G4" i="32"/>
  <c r="F4" i="32"/>
  <c r="E4" i="32"/>
  <c r="D4" i="32"/>
  <c r="C4" i="32"/>
  <c r="B4" i="32"/>
  <c r="G3" i="32"/>
  <c r="F3" i="32"/>
  <c r="E3" i="32"/>
  <c r="D3" i="32"/>
  <c r="C3" i="32"/>
  <c r="B3" i="32"/>
  <c r="L10" i="31"/>
  <c r="L11" i="31" s="1"/>
  <c r="J10" i="31"/>
  <c r="J11" i="31" s="1"/>
  <c r="H10" i="31"/>
  <c r="H11" i="31" s="1"/>
  <c r="F10" i="31"/>
  <c r="F11" i="31" s="1"/>
  <c r="D10" i="31"/>
  <c r="D11" i="31" s="1"/>
  <c r="B10" i="31"/>
  <c r="B11" i="31" s="1"/>
  <c r="M9" i="31"/>
  <c r="K9" i="31"/>
  <c r="I9" i="31"/>
  <c r="G9" i="31"/>
  <c r="E9" i="31"/>
  <c r="C9" i="31"/>
  <c r="M8" i="31"/>
  <c r="K8" i="31"/>
  <c r="I8" i="31"/>
  <c r="G8" i="31"/>
  <c r="E8" i="31"/>
  <c r="C8" i="31"/>
  <c r="M7" i="31"/>
  <c r="K7" i="31"/>
  <c r="I7" i="31"/>
  <c r="G7" i="31"/>
  <c r="E7" i="31"/>
  <c r="C7" i="31"/>
  <c r="M6" i="31"/>
  <c r="K6" i="31"/>
  <c r="I6" i="31"/>
  <c r="G6" i="31"/>
  <c r="E6" i="31"/>
  <c r="C6" i="31"/>
  <c r="M5" i="31"/>
  <c r="K5" i="31"/>
  <c r="I5" i="31"/>
  <c r="G5" i="31"/>
  <c r="E5" i="31"/>
  <c r="C5" i="31"/>
  <c r="M4" i="31"/>
  <c r="K4" i="31"/>
  <c r="I4" i="31"/>
  <c r="G4" i="31"/>
  <c r="E4" i="31"/>
  <c r="C4" i="31"/>
  <c r="G10" i="30"/>
  <c r="F10" i="30"/>
  <c r="E10" i="30"/>
  <c r="D10" i="30"/>
  <c r="C10" i="30"/>
  <c r="B10" i="30"/>
  <c r="G9" i="30"/>
  <c r="F9" i="30"/>
  <c r="E9" i="30"/>
  <c r="D9" i="30"/>
  <c r="C9" i="30"/>
  <c r="B9" i="30"/>
  <c r="G8" i="30"/>
  <c r="F8" i="30"/>
  <c r="E8" i="30"/>
  <c r="D8" i="30"/>
  <c r="C8" i="30"/>
  <c r="B8" i="30"/>
  <c r="G7" i="30"/>
  <c r="F7" i="30"/>
  <c r="E7" i="30"/>
  <c r="D7" i="30"/>
  <c r="C7" i="30"/>
  <c r="B7" i="30"/>
  <c r="G6" i="30"/>
  <c r="F6" i="30"/>
  <c r="E6" i="30"/>
  <c r="D6" i="30"/>
  <c r="C6" i="30"/>
  <c r="B6" i="30"/>
  <c r="B12" i="31" l="1"/>
  <c r="B11" i="30"/>
  <c r="F12" i="31"/>
  <c r="D11" i="30"/>
  <c r="J12" i="31"/>
  <c r="F11" i="30"/>
  <c r="D12" i="31"/>
  <c r="C11" i="30"/>
  <c r="H12" i="31"/>
  <c r="E11" i="30"/>
  <c r="L12" i="31"/>
  <c r="G11" i="30"/>
</calcChain>
</file>

<file path=xl/sharedStrings.xml><?xml version="1.0" encoding="utf-8"?>
<sst xmlns="http://schemas.openxmlformats.org/spreadsheetml/2006/main" count="189" uniqueCount="69">
  <si>
    <t>Manitoba</t>
  </si>
  <si>
    <t>Prairie Mountain Health</t>
  </si>
  <si>
    <t>Southern Health-Santé Sud</t>
  </si>
  <si>
    <t>area</t>
  </si>
  <si>
    <t>year</t>
  </si>
  <si>
    <t>RateRHA_RateMB</t>
  </si>
  <si>
    <t>prob_rha</t>
  </si>
  <si>
    <t>sign_rha</t>
  </si>
  <si>
    <t>RHA</t>
  </si>
  <si>
    <t>Year</t>
  </si>
  <si>
    <t>Northern Health Region</t>
  </si>
  <si>
    <t>Interlake-Eastern RHA</t>
  </si>
  <si>
    <t>.</t>
  </si>
  <si>
    <t>Data imported:</t>
  </si>
  <si>
    <t>Data location:</t>
  </si>
  <si>
    <t>Health Region</t>
  </si>
  <si>
    <t>Winnipeg RHA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</si>
  <si>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</si>
  <si>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</si>
  <si>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</si>
  <si>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</si>
  <si>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</si>
  <si>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</si>
  <si>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</si>
  <si>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</si>
  <si>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</si>
  <si>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</si>
  <si>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</si>
  <si>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</si>
  <si>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</si>
  <si>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</si>
  <si>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</si>
  <si>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</si>
  <si>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</si>
  <si>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</si>
  <si>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ref_year</t>
  </si>
  <si>
    <t>ExpEstimate</t>
  </si>
  <si>
    <t>LowerExp</t>
  </si>
  <si>
    <t>UpperExp</t>
  </si>
  <si>
    <t>Probz</t>
  </si>
  <si>
    <t>relative rates by year, compared to Manitoba with 95% CI</t>
  </si>
  <si>
    <t>rate</t>
  </si>
  <si>
    <t>lower</t>
  </si>
  <si>
    <t>upper</t>
  </si>
  <si>
    <t>Age- and sex-adjusted relative rate, 95% CI, all prescribers</t>
  </si>
  <si>
    <t>Table X.X: Seasonal Variation of Antibiotics Overall (J01) Relative to Manitoba by Health Region</t>
  </si>
  <si>
    <t>\\mchpe.cpe.umanitoba.ca\MCHP\Public\Shared Resources\Project\asp\Analyses\DDD\DDD rates\Obj1_Part2_ESAC indicators\ESAC_Table2_ByRHA_withStats\SEASONAL VARIATIONS J01 and J01M\ESAC_Table2_1_SV_J01ByRHA_TotalMBpop_Adj.html</t>
  </si>
  <si>
    <t>Winter_DDD</t>
  </si>
  <si>
    <t>Summer_DDD</t>
  </si>
  <si>
    <t>adj_pct</t>
  </si>
  <si>
    <t>lcl_adj_pct</t>
  </si>
  <si>
    <t>ucl_adj_pct</t>
  </si>
  <si>
    <t>SV_J01</t>
  </si>
  <si>
    <t>&lt;.0001</t>
  </si>
  <si>
    <t>S:\asp\prog\natdik\Obj1_2\Obj1_2_ESAC_Tables2_Seasonal2.sas July 23, 2018 14:06</t>
  </si>
  <si>
    <t>Adjusted SV_J01 : Estimates of Time Trends by RHA</t>
  </si>
  <si>
    <t>Adjusted SV_J01 : 2016 vs 2011(ref) by RHA</t>
  </si>
  <si>
    <t>Rate</t>
  </si>
  <si>
    <t>2011 vs 2016</t>
  </si>
  <si>
    <t>Notatio</t>
  </si>
  <si>
    <t>Label</t>
  </si>
  <si>
    <t>Southern Health-
Santé Sud</t>
  </si>
  <si>
    <t>Dummy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</si>
  <si>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seasonal variation is statistically significantly different from the Manitoba seasonal variation (p&lt;0.01).</t>
    </r>
  </si>
  <si>
    <t>Age- and Sex-Adjusted Percent by Health Region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</si>
  <si>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seasonal varition in 2011 is statistically significantly different from the seasonal variation in 2016 (p&lt;0.05).</t>
    </r>
  </si>
  <si>
    <t>Table 2.2. Adjusted Seasonal SV_J01 in MB adults 15+ by RHA</t>
  </si>
  <si>
    <t>Table X.X: Annual Seasonal Variation in Total Antibacterial (J01) Use: Percent Change from Summer to Winter Quarters Among Adults by Health Region</t>
  </si>
  <si>
    <t>Age- and sex-adjusted percent change from summer (April-June, July-September) to winter quarters (January-March, October-December) in a 12-month period starting in July, age 15+, all prescribers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</si>
</sst>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C2E6E4"/>
        <bgColor indexed="64"/>
      </patternFill>
    </fill>
    <fill>
      <patternFill patternType="solid">
        <fgColor theme="3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 style="thin">
        <color rgb="FF00857D"/>
      </left>
      <right style="thin">
        <color rgb="FF00857D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 style="thin">
        <color rgb="FF00857D"/>
      </left>
      <right/>
      <top/>
      <bottom/>
      <diagonal/>
    </border>
    <border>
      <left style="thin">
        <color rgb="FF00857D"/>
      </left>
      <right/>
      <top style="thin">
        <color theme="0"/>
      </top>
      <bottom/>
      <diagonal/>
    </border>
    <border>
      <left/>
      <right/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/>
      <right/>
      <top/>
      <bottom style="thin">
        <color theme="7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25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24" applyFill="0">
      <alignment horizontal="center" vertical="center"/>
    </xf>
    <xf numFmtId="3" fontId="2" fillId="33" borderId="24" applyFill="0">
      <alignment horizontal="right" vertical="center" indent="1"/>
    </xf>
    <xf numFmtId="166" fontId="2" fillId="33" borderId="24" applyFill="0">
      <alignment horizontal="right" vertical="center" indent="1"/>
    </xf>
    <xf numFmtId="2" fontId="2" fillId="33" borderId="24" applyFill="0">
      <alignment horizontal="right" vertical="center" indent="1"/>
    </xf>
    <xf numFmtId="164" fontId="14" fillId="33" borderId="24" applyFill="0">
      <alignment horizontal="right" vertical="center" indent="1"/>
    </xf>
    <xf numFmtId="167" fontId="2" fillId="33" borderId="24" applyFill="0">
      <alignment horizontal="right" vertical="center" indent="1"/>
    </xf>
    <xf numFmtId="165" fontId="2" fillId="33" borderId="24" applyFill="0">
      <alignment horizontal="right" vertical="center" indent="1"/>
    </xf>
    <xf numFmtId="9" fontId="2" fillId="33" borderId="24" applyFill="0">
      <alignment horizontal="right" vertical="center" indent="1"/>
    </xf>
    <xf numFmtId="168" fontId="2" fillId="33" borderId="24" applyFill="0">
      <alignment horizontal="right" vertical="center" indent="1"/>
    </xf>
    <xf numFmtId="10" fontId="2" fillId="33" borderId="24" applyFill="0">
      <alignment horizontal="right" vertical="center" indent="1"/>
    </xf>
    <xf numFmtId="0" fontId="16" fillId="33" borderId="0">
      <alignment horizontal="left" vertical="top"/>
    </xf>
    <xf numFmtId="0" fontId="18" fillId="33" borderId="24" applyFill="0">
      <alignment horizontal="center" vertical="center"/>
    </xf>
    <xf numFmtId="0" fontId="4" fillId="33" borderId="0">
      <alignment horizontal="center" vertical="center" wrapText="1"/>
    </xf>
    <xf numFmtId="0" fontId="3" fillId="34" borderId="26">
      <alignment horizontal="center" vertical="center" wrapText="1"/>
    </xf>
    <xf numFmtId="0" fontId="4" fillId="33" borderId="27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90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3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8" fillId="0" borderId="0" xfId="0" applyFont="1"/>
    <xf numFmtId="0" fontId="9" fillId="0" borderId="0" xfId="44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0" fillId="0" borderId="23" xfId="0" applyBorder="1"/>
    <xf numFmtId="0" fontId="0" fillId="0" borderId="0" xfId="0" applyFill="1"/>
    <xf numFmtId="0" fontId="8" fillId="0" borderId="0" xfId="0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Alignment="1"/>
    <xf numFmtId="2" fontId="0" fillId="0" borderId="20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  <xf numFmtId="0" fontId="29" fillId="0" borderId="0" xfId="0" applyFont="1"/>
    <xf numFmtId="0" fontId="29" fillId="0" borderId="0" xfId="0" applyFont="1" applyFill="1"/>
    <xf numFmtId="1" fontId="33" fillId="33" borderId="41" xfId="59" applyNumberFormat="1" applyFont="1" applyFill="1" applyBorder="1" applyAlignment="1">
      <alignment horizontal="left" vertical="center" indent="2"/>
    </xf>
    <xf numFmtId="2" fontId="34" fillId="33" borderId="42" xfId="48" applyFont="1" applyFill="1" applyBorder="1" applyAlignment="1">
      <alignment horizontal="right" vertical="center" indent="2"/>
    </xf>
    <xf numFmtId="2" fontId="34" fillId="33" borderId="43" xfId="48" applyFont="1" applyFill="1" applyBorder="1" applyAlignment="1">
      <alignment horizontal="right" vertical="center" indent="2"/>
    </xf>
    <xf numFmtId="1" fontId="33" fillId="37" borderId="41" xfId="59" applyNumberFormat="1" applyFont="1" applyFill="1" applyBorder="1" applyAlignment="1">
      <alignment horizontal="left" vertical="center" indent="2"/>
    </xf>
    <xf numFmtId="2" fontId="34" fillId="37" borderId="42" xfId="48" applyFont="1" applyFill="1" applyBorder="1" applyAlignment="1">
      <alignment horizontal="right" vertical="center" indent="2"/>
    </xf>
    <xf numFmtId="2" fontId="34" fillId="37" borderId="43" xfId="48" applyFont="1" applyFill="1" applyBorder="1" applyAlignment="1">
      <alignment horizontal="right" vertical="center" indent="2"/>
    </xf>
    <xf numFmtId="0" fontId="33" fillId="33" borderId="41" xfId="59" applyFont="1" applyFill="1" applyBorder="1" applyAlignment="1">
      <alignment horizontal="left" vertical="center" indent="2"/>
    </xf>
    <xf numFmtId="0" fontId="33" fillId="37" borderId="44" xfId="59" applyFont="1" applyFill="1" applyBorder="1" applyAlignment="1">
      <alignment horizontal="left" vertical="center" indent="2"/>
    </xf>
    <xf numFmtId="2" fontId="34" fillId="37" borderId="45" xfId="48" applyFont="1" applyFill="1" applyBorder="1" applyAlignment="1">
      <alignment horizontal="right" vertical="center" indent="2"/>
    </xf>
    <xf numFmtId="2" fontId="34" fillId="37" borderId="46" xfId="48" applyFont="1" applyFill="1" applyBorder="1" applyAlignment="1">
      <alignment horizontal="right" vertical="center" indent="2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wrapText="1"/>
    </xf>
    <xf numFmtId="0" fontId="8" fillId="0" borderId="0" xfId="0" applyFont="1" applyAlignment="1">
      <alignment wrapText="1"/>
    </xf>
    <xf numFmtId="2" fontId="8" fillId="0" borderId="0" xfId="0" applyNumberFormat="1" applyFont="1" applyAlignment="1">
      <alignment wrapText="1"/>
    </xf>
    <xf numFmtId="2" fontId="8" fillId="0" borderId="0" xfId="0" applyNumberFormat="1" applyFont="1"/>
    <xf numFmtId="1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32" fillId="0" borderId="26" xfId="58" applyFont="1" applyFill="1" applyBorder="1" applyAlignment="1">
      <alignment vertical="center" wrapText="1"/>
    </xf>
    <xf numFmtId="0" fontId="32" fillId="34" borderId="26" xfId="58" applyFont="1" applyBorder="1" applyAlignment="1">
      <alignment horizontal="center" vertical="center" wrapText="1"/>
    </xf>
    <xf numFmtId="0" fontId="35" fillId="33" borderId="0" xfId="55" applyFont="1" applyFill="1" applyAlignment="1">
      <alignment vertical="top"/>
    </xf>
    <xf numFmtId="0" fontId="35" fillId="33" borderId="0" xfId="55" applyFont="1" applyFill="1" applyBorder="1" applyAlignment="1">
      <alignment vertical="top"/>
    </xf>
    <xf numFmtId="0" fontId="30" fillId="0" borderId="0" xfId="0" applyFont="1" applyAlignment="1">
      <alignment vertical="top"/>
    </xf>
    <xf numFmtId="0" fontId="28" fillId="0" borderId="0" xfId="0" applyFont="1" applyAlignment="1">
      <alignment vertical="center"/>
    </xf>
    <xf numFmtId="0" fontId="31" fillId="33" borderId="0" xfId="0" applyFont="1" applyFill="1" applyAlignment="1">
      <alignment vertical="top" wrapText="1"/>
    </xf>
    <xf numFmtId="0" fontId="32" fillId="0" borderId="50" xfId="58" applyFont="1" applyFill="1" applyBorder="1" applyAlignment="1">
      <alignment vertical="center" wrapText="1"/>
    </xf>
    <xf numFmtId="0" fontId="32" fillId="34" borderId="33" xfId="58" applyFont="1" applyBorder="1" applyAlignment="1">
      <alignment horizontal="center" vertical="center" wrapText="1"/>
    </xf>
    <xf numFmtId="0" fontId="29" fillId="33" borderId="0" xfId="0" applyFont="1" applyFill="1"/>
    <xf numFmtId="0" fontId="32" fillId="34" borderId="26" xfId="58" applyFont="1" applyBorder="1">
      <alignment horizontal="center" vertical="center" wrapText="1"/>
    </xf>
    <xf numFmtId="0" fontId="32" fillId="34" borderId="33" xfId="58" applyFont="1" applyBorder="1">
      <alignment horizontal="center" vertical="center" wrapText="1"/>
    </xf>
    <xf numFmtId="0" fontId="33" fillId="33" borderId="35" xfId="59" applyNumberFormat="1" applyFont="1" applyFill="1" applyBorder="1" applyAlignment="1">
      <alignment horizontal="left" vertical="center" indent="1"/>
    </xf>
    <xf numFmtId="0" fontId="34" fillId="33" borderId="39" xfId="0" applyFont="1" applyFill="1" applyBorder="1" applyAlignment="1">
      <alignment horizontal="center" vertical="center" wrapText="1"/>
    </xf>
    <xf numFmtId="0" fontId="34" fillId="33" borderId="36" xfId="0" applyFont="1" applyFill="1" applyBorder="1" applyAlignment="1">
      <alignment horizontal="center" vertical="center" wrapText="1"/>
    </xf>
    <xf numFmtId="0" fontId="33" fillId="36" borderId="37" xfId="59" applyNumberFormat="1" applyFont="1" applyFill="1" applyBorder="1" applyAlignment="1">
      <alignment horizontal="left" vertical="center" indent="1"/>
    </xf>
    <xf numFmtId="0" fontId="34" fillId="36" borderId="38" xfId="0" applyFont="1" applyFill="1" applyBorder="1" applyAlignment="1">
      <alignment horizontal="center" vertical="center" wrapText="1"/>
    </xf>
    <xf numFmtId="0" fontId="34" fillId="36" borderId="27" xfId="0" applyFont="1" applyFill="1" applyBorder="1" applyAlignment="1">
      <alignment horizontal="center" vertical="center" wrapText="1"/>
    </xf>
    <xf numFmtId="0" fontId="33" fillId="33" borderId="37" xfId="59" applyNumberFormat="1" applyFont="1" applyFill="1" applyBorder="1" applyAlignment="1">
      <alignment horizontal="left" vertical="center" indent="1"/>
    </xf>
    <xf numFmtId="0" fontId="34" fillId="33" borderId="38" xfId="0" applyFont="1" applyFill="1" applyBorder="1" applyAlignment="1">
      <alignment horizontal="center" vertical="center" wrapText="1"/>
    </xf>
    <xf numFmtId="0" fontId="34" fillId="33" borderId="27" xfId="0" applyFont="1" applyFill="1" applyBorder="1" applyAlignment="1">
      <alignment horizontal="center" vertical="center" wrapText="1"/>
    </xf>
    <xf numFmtId="0" fontId="34" fillId="33" borderId="0" xfId="0" applyFont="1" applyFill="1"/>
    <xf numFmtId="0" fontId="28" fillId="0" borderId="0" xfId="0" applyFont="1" applyAlignment="1">
      <alignment horizontal="left" vertical="center" wrapText="1"/>
    </xf>
    <xf numFmtId="0" fontId="31" fillId="33" borderId="49" xfId="0" applyFont="1" applyFill="1" applyBorder="1" applyAlignment="1">
      <alignment horizontal="center" vertical="top" wrapText="1"/>
    </xf>
    <xf numFmtId="0" fontId="32" fillId="34" borderId="47" xfId="58" applyFont="1" applyBorder="1" applyAlignment="1">
      <alignment horizontal="center" vertical="center" wrapText="1"/>
    </xf>
    <xf numFmtId="0" fontId="32" fillId="34" borderId="48" xfId="58" applyFont="1" applyBorder="1" applyAlignment="1">
      <alignment horizontal="center" vertical="center" wrapText="1"/>
    </xf>
    <xf numFmtId="0" fontId="32" fillId="34" borderId="51" xfId="58" applyFont="1" applyBorder="1" applyAlignment="1">
      <alignment horizontal="center" vertical="center" wrapText="1"/>
    </xf>
    <xf numFmtId="0" fontId="32" fillId="34" borderId="29" xfId="58" applyFont="1" applyBorder="1" applyAlignment="1">
      <alignment horizontal="center" vertical="center" wrapText="1"/>
    </xf>
    <xf numFmtId="0" fontId="32" fillId="34" borderId="34" xfId="58" applyFont="1" applyBorder="1" applyAlignment="1">
      <alignment horizontal="center" vertical="center" wrapText="1"/>
    </xf>
    <xf numFmtId="0" fontId="35" fillId="33" borderId="0" xfId="55" applyFont="1" applyFill="1" applyBorder="1" applyAlignment="1">
      <alignment horizontal="left" vertical="top" wrapText="1" indent="1"/>
    </xf>
    <xf numFmtId="0" fontId="35" fillId="33" borderId="40" xfId="55" applyFont="1" applyFill="1" applyBorder="1" applyAlignment="1">
      <alignment horizontal="left" vertical="top" wrapText="1" indent="1"/>
    </xf>
    <xf numFmtId="0" fontId="30" fillId="0" borderId="0" xfId="0" applyFont="1" applyAlignment="1">
      <alignment horizontal="left" vertical="top" wrapText="1"/>
    </xf>
    <xf numFmtId="0" fontId="32" fillId="34" borderId="30" xfId="58" applyFont="1" applyBorder="1">
      <alignment horizontal="center" vertical="center" wrapText="1"/>
    </xf>
    <xf numFmtId="0" fontId="32" fillId="34" borderId="31" xfId="58" applyFont="1" applyBorder="1">
      <alignment horizontal="center" vertical="center" wrapText="1"/>
    </xf>
    <xf numFmtId="0" fontId="32" fillId="34" borderId="28" xfId="58" applyFont="1" applyBorder="1" applyAlignment="1">
      <alignment horizontal="center" vertical="center" wrapText="1"/>
    </xf>
    <xf numFmtId="0" fontId="32" fillId="34" borderId="32" xfId="58" applyFont="1" applyBorder="1" applyAlignment="1">
      <alignment horizontal="center" vertical="center" wrapText="1"/>
    </xf>
    <xf numFmtId="49" fontId="33" fillId="33" borderId="0" xfId="62" applyFont="1">
      <alignment vertical="center" wrapText="1"/>
    </xf>
    <xf numFmtId="0" fontId="35" fillId="33" borderId="40" xfId="55" applyFont="1" applyFill="1" applyBorder="1" applyAlignment="1">
      <alignment horizontal="left" vertical="center" wrapText="1" inden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1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2E6E4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Alt-Shading" pivot="0" count="2" xr9:uid="{00000000-0011-0000-FFFF-FFFF00000000}">
      <tableStyleElement type="firstRowStripe" dxfId="9"/>
      <tableStyleElement type="secondRowStripe" dxfId="8"/>
    </tableStyle>
  </tableStyles>
  <colors>
    <mruColors>
      <color rgb="FFC2E6E4"/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hartsheet" Target="chartsheets/sheet4.xml"/><Relationship Id="rId5" Type="http://schemas.openxmlformats.org/officeDocument/2006/relationships/worksheet" Target="worksheets/sheet2.xml"/><Relationship Id="rId15" Type="http://schemas.openxmlformats.org/officeDocument/2006/relationships/calcChain" Target="calcChain.xml"/><Relationship Id="rId10" Type="http://schemas.openxmlformats.org/officeDocument/2006/relationships/worksheet" Target="worksheets/sheet7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5960768374191595"/>
          <c:w val="0.93754991097690821"/>
          <c:h val="0.71965020551388081"/>
        </c:manualLayout>
      </c:layout>
      <c:lineChart>
        <c:grouping val="standard"/>
        <c:varyColors val="0"/>
        <c:ser>
          <c:idx val="2"/>
          <c:order val="0"/>
          <c:tx>
            <c:strRef>
              <c:f>fig_tbldata!$B$12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fig_tbldata!$C$4:$C$9</c:f>
              <c:numCache>
                <c:formatCode>0.00</c:formatCode>
                <c:ptCount val="6"/>
                <c:pt idx="0">
                  <c:v>16.138200000000001</c:v>
                </c:pt>
                <c:pt idx="1">
                  <c:v>8.9991000000000003</c:v>
                </c:pt>
                <c:pt idx="2">
                  <c:v>12.198399999999999</c:v>
                </c:pt>
                <c:pt idx="3">
                  <c:v>7.6433</c:v>
                </c:pt>
                <c:pt idx="4">
                  <c:v>10.257199999999999</c:v>
                </c:pt>
                <c:pt idx="5">
                  <c:v>6.3154000000000003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7F-4A73-A7E6-A729A2C26EA7}"/>
            </c:ext>
          </c:extLst>
        </c:ser>
        <c:ser>
          <c:idx val="3"/>
          <c:order val="1"/>
          <c:tx>
            <c:strRef>
              <c:f>fig_tbldata!$D$12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fig_tbldata!$E$4:$E$9</c:f>
              <c:numCache>
                <c:formatCode>0.00</c:formatCode>
                <c:ptCount val="6"/>
                <c:pt idx="0">
                  <c:v>13.564299999999999</c:v>
                </c:pt>
                <c:pt idx="1">
                  <c:v>10.232100000000001</c:v>
                </c:pt>
                <c:pt idx="2">
                  <c:v>11.2928</c:v>
                </c:pt>
                <c:pt idx="3">
                  <c:v>6.8997000000000002</c:v>
                </c:pt>
                <c:pt idx="4">
                  <c:v>12.067500000000001</c:v>
                </c:pt>
                <c:pt idx="5">
                  <c:v>8.4966000000000008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7F-4A73-A7E6-A729A2C26EA7}"/>
            </c:ext>
          </c:extLst>
        </c:ser>
        <c:ser>
          <c:idx val="0"/>
          <c:order val="2"/>
          <c:tx>
            <c:strRef>
              <c:f>fig_tbldata!$F$12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fig_tbldata!$G$4:$G$9</c:f>
              <c:numCache>
                <c:formatCode>0.00</c:formatCode>
                <c:ptCount val="6"/>
                <c:pt idx="0">
                  <c:v>14.450900000000001</c:v>
                </c:pt>
                <c:pt idx="1">
                  <c:v>12.3629</c:v>
                </c:pt>
                <c:pt idx="2">
                  <c:v>12.3546</c:v>
                </c:pt>
                <c:pt idx="3">
                  <c:v>9.1689000000000007</c:v>
                </c:pt>
                <c:pt idx="4">
                  <c:v>12.3575</c:v>
                </c:pt>
                <c:pt idx="5">
                  <c:v>10.416499999999999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7F-4A73-A7E6-A729A2C26EA7}"/>
            </c:ext>
          </c:extLst>
        </c:ser>
        <c:ser>
          <c:idx val="1"/>
          <c:order val="3"/>
          <c:tx>
            <c:strRef>
              <c:f>fig_tbldata!$H$12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fig_tbldata!$I$4:$I$9</c:f>
              <c:numCache>
                <c:formatCode>0.00</c:formatCode>
                <c:ptCount val="6"/>
                <c:pt idx="0">
                  <c:v>13.653700000000001</c:v>
                </c:pt>
                <c:pt idx="1">
                  <c:v>13.164300000000001</c:v>
                </c:pt>
                <c:pt idx="2">
                  <c:v>7.6524999999999999</c:v>
                </c:pt>
                <c:pt idx="3">
                  <c:v>8.4696999999999996</c:v>
                </c:pt>
                <c:pt idx="4">
                  <c:v>9.077</c:v>
                </c:pt>
                <c:pt idx="5">
                  <c:v>12.982100000000001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7F-4A73-A7E6-A729A2C26EA7}"/>
            </c:ext>
          </c:extLst>
        </c:ser>
        <c:ser>
          <c:idx val="4"/>
          <c:order val="4"/>
          <c:tx>
            <c:strRef>
              <c:f>fig_tbldata!$J$12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fig_tbldata!$K$4:$K$9</c:f>
              <c:numCache>
                <c:formatCode>0.00</c:formatCode>
                <c:ptCount val="6"/>
                <c:pt idx="0">
                  <c:v>10.932600000000001</c:v>
                </c:pt>
                <c:pt idx="1">
                  <c:v>-3.9159000000000002</c:v>
                </c:pt>
                <c:pt idx="2">
                  <c:v>1.3281000000000001</c:v>
                </c:pt>
                <c:pt idx="3">
                  <c:v>5.0902000000000003</c:v>
                </c:pt>
                <c:pt idx="4">
                  <c:v>5.8498000000000001</c:v>
                </c:pt>
                <c:pt idx="5">
                  <c:v>5.1280000000000001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7F-4A73-A7E6-A729A2C26EA7}"/>
            </c:ext>
          </c:extLst>
        </c:ser>
        <c:ser>
          <c:idx val="5"/>
          <c:order val="5"/>
          <c:tx>
            <c:strRef>
              <c:f>fig_tbldata!$L$12</c:f>
              <c:strCache>
                <c:ptCount val="1"/>
                <c:pt idx="0">
                  <c:v>Manitoba*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fig_tbldata!$M$4:$M$9</c:f>
              <c:numCache>
                <c:formatCode>0.00</c:formatCode>
                <c:ptCount val="6"/>
                <c:pt idx="0">
                  <c:v>13.306900000000001</c:v>
                </c:pt>
                <c:pt idx="1">
                  <c:v>9.0167999999999999</c:v>
                </c:pt>
                <c:pt idx="2">
                  <c:v>10.0924</c:v>
                </c:pt>
                <c:pt idx="3">
                  <c:v>6.9071999999999996</c:v>
                </c:pt>
                <c:pt idx="4">
                  <c:v>10.9392</c:v>
                </c:pt>
                <c:pt idx="5">
                  <c:v>8.3637999999999995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67F-4A73-A7E6-A729A2C26EA7}"/>
            </c:ext>
          </c:extLst>
        </c:ser>
        <c:ser>
          <c:idx val="6"/>
          <c:order val="6"/>
          <c:spPr>
            <a:ln w="9525">
              <a:solidFill>
                <a:srgbClr val="262626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val>
            <c:numRef>
              <c:f>fig_tbldata!$N$4:$N$9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3B-4F59-8FB7-9CEC6892B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At val="-20"/>
        <c:auto val="1"/>
        <c:lblAlgn val="ctr"/>
        <c:lblOffset val="100"/>
        <c:noMultiLvlLbl val="0"/>
      </c:catAx>
      <c:valAx>
        <c:axId val="110342912"/>
        <c:scaling>
          <c:orientation val="minMax"/>
          <c:max val="20"/>
          <c:min val="-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&quot;%&quot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6"/>
        <c:delete val="1"/>
      </c:legendEntry>
      <c:layout>
        <c:manualLayout>
          <c:xMode val="edge"/>
          <c:yMode val="edge"/>
          <c:x val="0.67654367020618544"/>
          <c:y val="0.58390449917866605"/>
          <c:w val="0.27575208828261505"/>
          <c:h val="0.1649087617197011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9" tint="0.749992370372631"/>
  </sheetPr>
  <sheetViews>
    <sheetView zoomScale="115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80174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0.12151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7609" cy="5052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0" rIns="0" bIns="0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Annual Seasonal Variation in Total Antibacterial (J01) Use: Percent Change from Summer to Winter Quarters  by Health Region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</a:t>
          </a:r>
          <a:r>
            <a: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adjusted percent change from summer (April-June, July-September) to winter quarters (January-March, October-December) in a 12-month period starting in July, all ages, all prescribers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algn="l"/>
          <a:endParaRPr lang="en-US" sz="8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0.03115</cdr:x>
      <cdr:y>0.95239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198783" y="3959087"/>
          <a:ext cx="6095026" cy="1930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seasonal variations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file:///C:/Users/inak/Analyses/DDD/DDD%20rates/Obj1_Part2_ESAC%20indicators/ESAC_Table2_ByRHA_withStats/SEASONAL%20VARIATIONS%20J01%20and%20J01M/ESAC_Table2_1_SV_J01ByRHA_TotalMBpop_Adj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M13"/>
  <sheetViews>
    <sheetView showGridLines="0" tabSelected="1" workbookViewId="0">
      <selection activeCell="D19" sqref="D19"/>
    </sheetView>
  </sheetViews>
  <sheetFormatPr defaultColWidth="9.140625" defaultRowHeight="14.25" x14ac:dyDescent="0.2"/>
  <cols>
    <col min="1" max="1" width="8.140625" style="38" customWidth="1"/>
    <col min="2" max="7" width="11.28515625" style="39" customWidth="1"/>
    <col min="8" max="13" width="9.42578125" style="39" customWidth="1"/>
    <col min="14" max="16384" width="9.140625" style="26"/>
  </cols>
  <sheetData>
    <row r="1" spans="1:13" ht="25.5" customHeight="1" x14ac:dyDescent="0.2">
      <c r="A1" s="70" t="s">
        <v>67</v>
      </c>
      <c r="B1" s="70"/>
      <c r="C1" s="70"/>
      <c r="D1" s="70"/>
      <c r="E1" s="70"/>
      <c r="F1" s="70"/>
      <c r="G1" s="70"/>
      <c r="H1" s="53"/>
      <c r="I1" s="53"/>
      <c r="J1" s="53"/>
      <c r="K1" s="53"/>
      <c r="L1" s="53"/>
      <c r="M1" s="53"/>
    </row>
    <row r="2" spans="1:13" ht="25.15" customHeight="1" x14ac:dyDescent="0.2">
      <c r="A2" s="79" t="s">
        <v>68</v>
      </c>
      <c r="B2" s="79"/>
      <c r="C2" s="79"/>
      <c r="D2" s="79"/>
      <c r="E2" s="79"/>
      <c r="F2" s="79"/>
      <c r="G2" s="79"/>
      <c r="H2" s="52"/>
      <c r="I2" s="52"/>
      <c r="J2" s="52"/>
      <c r="K2" s="52"/>
      <c r="L2" s="52"/>
      <c r="M2" s="52"/>
    </row>
    <row r="3" spans="1:13" ht="7.5" customHeight="1" x14ac:dyDescent="0.2">
      <c r="A3" s="71"/>
      <c r="B3" s="71"/>
      <c r="C3" s="71"/>
      <c r="D3" s="71"/>
      <c r="E3" s="71"/>
      <c r="F3" s="71"/>
      <c r="G3" s="71"/>
      <c r="H3" s="54"/>
      <c r="I3" s="54"/>
      <c r="J3" s="54"/>
      <c r="K3" s="54"/>
      <c r="L3" s="54"/>
      <c r="M3" s="54"/>
    </row>
    <row r="4" spans="1:13" s="27" customFormat="1" ht="12.75" customHeight="1" x14ac:dyDescent="0.2">
      <c r="A4" s="75" t="s">
        <v>9</v>
      </c>
      <c r="B4" s="72" t="s">
        <v>64</v>
      </c>
      <c r="C4" s="73"/>
      <c r="D4" s="73"/>
      <c r="E4" s="73"/>
      <c r="F4" s="73"/>
      <c r="G4" s="74"/>
      <c r="H4" s="55"/>
      <c r="I4" s="48"/>
      <c r="J4" s="48"/>
      <c r="K4" s="48"/>
      <c r="L4" s="48"/>
      <c r="M4" s="48"/>
    </row>
    <row r="5" spans="1:13" s="27" customFormat="1" ht="41.25" customHeight="1" x14ac:dyDescent="0.2">
      <c r="A5" s="76"/>
      <c r="B5" s="49" t="s">
        <v>61</v>
      </c>
      <c r="C5" s="49" t="s">
        <v>16</v>
      </c>
      <c r="D5" s="49" t="s">
        <v>1</v>
      </c>
      <c r="E5" s="49" t="s">
        <v>11</v>
      </c>
      <c r="F5" s="49" t="s">
        <v>10</v>
      </c>
      <c r="G5" s="56" t="s">
        <v>0</v>
      </c>
    </row>
    <row r="6" spans="1:13" s="27" customFormat="1" ht="12.75" customHeight="1" x14ac:dyDescent="0.2">
      <c r="A6" s="28">
        <v>2011</v>
      </c>
      <c r="B6" s="29">
        <f>fig_tbldata!C4</f>
        <v>16.138200000000001</v>
      </c>
      <c r="C6" s="30">
        <f>fig_tbldata!E4</f>
        <v>13.564299999999999</v>
      </c>
      <c r="D6" s="30">
        <f>fig_tbldata!G4</f>
        <v>14.450900000000001</v>
      </c>
      <c r="E6" s="30">
        <f>fig_tbldata!I4</f>
        <v>13.653700000000001</v>
      </c>
      <c r="F6" s="30">
        <f>fig_tbldata!K4</f>
        <v>10.932600000000001</v>
      </c>
      <c r="G6" s="30">
        <f>fig_tbldata!M4</f>
        <v>13.306900000000001</v>
      </c>
    </row>
    <row r="7" spans="1:13" s="27" customFormat="1" ht="12.75" customHeight="1" x14ac:dyDescent="0.2">
      <c r="A7" s="31">
        <v>2012</v>
      </c>
      <c r="B7" s="32">
        <f>fig_tbldata!C5</f>
        <v>8.9991000000000003</v>
      </c>
      <c r="C7" s="33">
        <f>fig_tbldata!E5</f>
        <v>10.232100000000001</v>
      </c>
      <c r="D7" s="33">
        <f>fig_tbldata!G5</f>
        <v>12.3629</v>
      </c>
      <c r="E7" s="33">
        <f>fig_tbldata!I5</f>
        <v>13.164300000000001</v>
      </c>
      <c r="F7" s="33">
        <f>fig_tbldata!K5</f>
        <v>-3.9159000000000002</v>
      </c>
      <c r="G7" s="33">
        <f>fig_tbldata!M5</f>
        <v>9.0167999999999999</v>
      </c>
    </row>
    <row r="8" spans="1:13" s="27" customFormat="1" ht="12.75" customHeight="1" x14ac:dyDescent="0.2">
      <c r="A8" s="28">
        <v>2013</v>
      </c>
      <c r="B8" s="29">
        <f>fig_tbldata!C6</f>
        <v>12.198399999999999</v>
      </c>
      <c r="C8" s="30">
        <f>fig_tbldata!E6</f>
        <v>11.2928</v>
      </c>
      <c r="D8" s="30">
        <f>fig_tbldata!G6</f>
        <v>12.3546</v>
      </c>
      <c r="E8" s="30">
        <f>fig_tbldata!I6</f>
        <v>7.6524999999999999</v>
      </c>
      <c r="F8" s="30">
        <f>fig_tbldata!K6</f>
        <v>1.3281000000000001</v>
      </c>
      <c r="G8" s="30">
        <f>fig_tbldata!M6</f>
        <v>10.0924</v>
      </c>
    </row>
    <row r="9" spans="1:13" s="27" customFormat="1" ht="12.75" customHeight="1" x14ac:dyDescent="0.2">
      <c r="A9" s="31">
        <v>2014</v>
      </c>
      <c r="B9" s="32">
        <f>fig_tbldata!C7</f>
        <v>7.6433</v>
      </c>
      <c r="C9" s="33">
        <f>fig_tbldata!E7</f>
        <v>6.8997000000000002</v>
      </c>
      <c r="D9" s="33">
        <f>fig_tbldata!G7</f>
        <v>9.1689000000000007</v>
      </c>
      <c r="E9" s="33">
        <f>fig_tbldata!I7</f>
        <v>8.4696999999999996</v>
      </c>
      <c r="F9" s="33">
        <f>fig_tbldata!K7</f>
        <v>5.0902000000000003</v>
      </c>
      <c r="G9" s="33">
        <f>fig_tbldata!M7</f>
        <v>6.9071999999999996</v>
      </c>
    </row>
    <row r="10" spans="1:13" s="27" customFormat="1" ht="12.75" customHeight="1" x14ac:dyDescent="0.2">
      <c r="A10" s="34">
        <v>2015</v>
      </c>
      <c r="B10" s="29">
        <f>fig_tbldata!C8</f>
        <v>10.257199999999999</v>
      </c>
      <c r="C10" s="30">
        <f>fig_tbldata!E8</f>
        <v>12.067500000000001</v>
      </c>
      <c r="D10" s="30">
        <f>fig_tbldata!G8</f>
        <v>12.3575</v>
      </c>
      <c r="E10" s="30">
        <f>fig_tbldata!I8</f>
        <v>9.077</v>
      </c>
      <c r="F10" s="30">
        <f>fig_tbldata!K8</f>
        <v>5.8498000000000001</v>
      </c>
      <c r="G10" s="30">
        <f>fig_tbldata!M8</f>
        <v>10.9392</v>
      </c>
    </row>
    <row r="11" spans="1:13" s="27" customFormat="1" ht="12.75" customHeight="1" x14ac:dyDescent="0.2">
      <c r="A11" s="35">
        <v>2016</v>
      </c>
      <c r="B11" s="36" t="str">
        <f>IF(fig_tbldata!B11="*",CONCATENATE(FIXED(fig_tbldata!C9,2),"*"),fig_tbldata!C9)</f>
        <v>6.32*</v>
      </c>
      <c r="C11" s="37" t="str">
        <f>IF(fig_tbldata!D11="*",CONCATENATE(FIXED(fig_tbldata!E9,2),"*"),fig_tbldata!E9)</f>
        <v>8.50*</v>
      </c>
      <c r="D11" s="37" t="str">
        <f>IF(fig_tbldata!F11="*",CONCATENATE(FIXED(fig_tbldata!G9,2),"*"),fig_tbldata!G9)</f>
        <v>10.42*</v>
      </c>
      <c r="E11" s="37">
        <f>IF(fig_tbldata!H11="*",CONCATENATE(FIXED(fig_tbldata!I9,2),"*"),fig_tbldata!I9)</f>
        <v>12.982100000000001</v>
      </c>
      <c r="F11" s="37" t="str">
        <f>IF(fig_tbldata!J11="*",CONCATENATE(FIXED(fig_tbldata!K9,2),"*"),fig_tbldata!K9)</f>
        <v>5.13*</v>
      </c>
      <c r="G11" s="37" t="str">
        <f>IF(fig_tbldata!L11="*",CONCATENATE(FIXED(fig_tbldata!M9,2),"*"),fig_tbldata!M9)</f>
        <v>8.36*</v>
      </c>
    </row>
    <row r="12" spans="1:13" s="27" customFormat="1" ht="19.5" customHeight="1" x14ac:dyDescent="0.2">
      <c r="A12" s="78" t="s">
        <v>63</v>
      </c>
      <c r="B12" s="78"/>
      <c r="C12" s="78"/>
      <c r="D12" s="78"/>
      <c r="E12" s="78"/>
      <c r="F12" s="78"/>
      <c r="G12" s="78"/>
      <c r="H12" s="50"/>
      <c r="I12" s="50"/>
      <c r="J12" s="50"/>
      <c r="K12" s="50"/>
      <c r="L12" s="50"/>
      <c r="M12" s="50"/>
    </row>
    <row r="13" spans="1:13" s="27" customFormat="1" ht="19.5" customHeight="1" x14ac:dyDescent="0.2">
      <c r="A13" s="77" t="s">
        <v>65</v>
      </c>
      <c r="B13" s="77"/>
      <c r="C13" s="77"/>
      <c r="D13" s="77"/>
      <c r="E13" s="77"/>
      <c r="F13" s="77"/>
      <c r="G13" s="77"/>
      <c r="H13" s="51"/>
      <c r="I13" s="51"/>
      <c r="J13" s="51"/>
      <c r="K13" s="51"/>
      <c r="L13" s="51"/>
      <c r="M13" s="51"/>
    </row>
  </sheetData>
  <mergeCells count="7">
    <mergeCell ref="A1:G1"/>
    <mergeCell ref="A3:G3"/>
    <mergeCell ref="B4:G4"/>
    <mergeCell ref="A4:A5"/>
    <mergeCell ref="A13:G13"/>
    <mergeCell ref="A12:G12"/>
    <mergeCell ref="A2:G2"/>
  </mergeCells>
  <pageMargins left="0.70866141732283472" right="0.70866141732283472" top="0.74803149606299213" bottom="0.74803149606299213" header="0.31496062992125984" footer="0.31496062992125984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2849E02-341E-4119-96C9-7EDCF1229FEA}">
            <xm:f>tbl_sig!$C3=1</xm:f>
            <x14:dxf>
              <font>
                <b/>
                <i val="0"/>
              </font>
            </x14:dxf>
          </x14:cfRule>
          <xm:sqref>C6:C11</xm:sqref>
        </x14:conditionalFormatting>
        <x14:conditionalFormatting xmlns:xm="http://schemas.microsoft.com/office/excel/2006/main">
          <x14:cfRule type="expression" priority="1" id="{653AC39A-2547-43B1-8787-C071B62CFC2A}">
            <xm:f>tbl_sig!$B3=1</xm:f>
            <x14:dxf>
              <font>
                <b/>
                <i val="0"/>
              </font>
            </x14:dxf>
          </x14:cfRule>
          <xm:sqref>B6:B11</xm:sqref>
        </x14:conditionalFormatting>
        <x14:conditionalFormatting xmlns:xm="http://schemas.microsoft.com/office/excel/2006/main">
          <x14:cfRule type="expression" priority="3" id="{F94A6070-C965-46EC-8123-14A6BB5AE102}">
            <xm:f>tbl_sig!$D3=1</xm:f>
            <x14:dxf>
              <font>
                <b/>
                <i val="0"/>
              </font>
            </x14:dxf>
          </x14:cfRule>
          <xm:sqref>D6:D11</xm:sqref>
        </x14:conditionalFormatting>
        <x14:conditionalFormatting xmlns:xm="http://schemas.microsoft.com/office/excel/2006/main">
          <x14:cfRule type="expression" priority="4" id="{5076B87E-7E65-41B8-959A-3E403489527A}">
            <xm:f>tbl_sig!$E3=1</xm:f>
            <x14:dxf>
              <font>
                <b/>
                <i val="0"/>
              </font>
            </x14:dxf>
          </x14:cfRule>
          <xm:sqref>E6:E11</xm:sqref>
        </x14:conditionalFormatting>
        <x14:conditionalFormatting xmlns:xm="http://schemas.microsoft.com/office/excel/2006/main">
          <x14:cfRule type="expression" priority="5" id="{006F264B-1B20-4251-867E-8109EAED3753}">
            <xm:f>tbl_sig!$F3=1</xm:f>
            <x14:dxf>
              <font>
                <b/>
                <i val="0"/>
              </font>
            </x14:dxf>
          </x14:cfRule>
          <xm:sqref>F6:F11</xm:sqref>
        </x14:conditionalFormatting>
        <x14:conditionalFormatting xmlns:xm="http://schemas.microsoft.com/office/excel/2006/main">
          <x14:cfRule type="expression" priority="6" id="{4098E24E-ABA3-44F6-AF76-D06A0A4950C5}">
            <xm:f>tbl_sig!$G3=1</xm:f>
            <x14:dxf>
              <font>
                <b/>
                <i val="0"/>
              </font>
            </x14:dxf>
          </x14:cfRule>
          <xm:sqref>G6:G11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N12"/>
  <sheetViews>
    <sheetView workbookViewId="0">
      <selection activeCell="B10" sqref="B10"/>
    </sheetView>
  </sheetViews>
  <sheetFormatPr defaultColWidth="9.140625" defaultRowHeight="15" x14ac:dyDescent="0.25"/>
  <cols>
    <col min="1" max="1" width="11.7109375" style="3" bestFit="1" customWidth="1"/>
    <col min="2" max="2" width="9.140625" style="3"/>
    <col min="3" max="3" width="9.140625" style="44"/>
    <col min="4" max="4" width="9.140625" style="3"/>
    <col min="5" max="5" width="9.140625" style="44"/>
    <col min="6" max="6" width="9.140625" style="3"/>
    <col min="7" max="7" width="9.140625" style="44"/>
    <col min="8" max="8" width="9.140625" style="3"/>
    <col min="9" max="9" width="9.140625" style="44"/>
    <col min="10" max="10" width="9.140625" style="3"/>
    <col min="11" max="11" width="9.140625" style="44"/>
    <col min="12" max="12" width="9.140625" style="3"/>
    <col min="13" max="13" width="9.140625" style="44"/>
    <col min="14" max="16384" width="9.140625" style="3"/>
  </cols>
  <sheetData>
    <row r="2" spans="1:14" s="40" customFormat="1" ht="60" x14ac:dyDescent="0.25">
      <c r="B2" s="40" t="s">
        <v>2</v>
      </c>
      <c r="C2" s="41"/>
      <c r="D2" s="40" t="s">
        <v>16</v>
      </c>
      <c r="E2" s="41"/>
      <c r="F2" s="40" t="s">
        <v>1</v>
      </c>
      <c r="G2" s="41"/>
      <c r="H2" s="40" t="s">
        <v>11</v>
      </c>
      <c r="I2" s="41"/>
      <c r="J2" s="40" t="s">
        <v>10</v>
      </c>
      <c r="K2" s="41"/>
      <c r="L2" s="40" t="s">
        <v>0</v>
      </c>
      <c r="M2" s="41"/>
      <c r="N2" s="40" t="s">
        <v>62</v>
      </c>
    </row>
    <row r="3" spans="1:14" s="11" customFormat="1" x14ac:dyDescent="0.25">
      <c r="C3" s="42" t="s">
        <v>57</v>
      </c>
      <c r="E3" s="42" t="s">
        <v>57</v>
      </c>
      <c r="G3" s="42" t="s">
        <v>57</v>
      </c>
      <c r="I3" s="42" t="s">
        <v>57</v>
      </c>
      <c r="K3" s="42" t="s">
        <v>57</v>
      </c>
      <c r="M3" s="42" t="s">
        <v>57</v>
      </c>
    </row>
    <row r="4" spans="1:14" x14ac:dyDescent="0.25">
      <c r="A4" s="11">
        <v>2011</v>
      </c>
      <c r="B4" s="43"/>
      <c r="C4" s="44">
        <f>orig_data!M7</f>
        <v>16.138200000000001</v>
      </c>
      <c r="D4" s="43"/>
      <c r="E4" s="44">
        <f>orig_data!M13</f>
        <v>13.564299999999999</v>
      </c>
      <c r="F4" s="43"/>
      <c r="G4" s="44">
        <f>orig_data!M19</f>
        <v>14.450900000000001</v>
      </c>
      <c r="H4" s="43"/>
      <c r="I4" s="44">
        <f>orig_data!M25</f>
        <v>13.653700000000001</v>
      </c>
      <c r="J4" s="43"/>
      <c r="K4" s="44">
        <f>orig_data!M31</f>
        <v>10.932600000000001</v>
      </c>
      <c r="L4" s="43"/>
      <c r="M4" s="44">
        <f>orig_data!M37</f>
        <v>13.306900000000001</v>
      </c>
      <c r="N4" s="3">
        <v>0</v>
      </c>
    </row>
    <row r="5" spans="1:14" x14ac:dyDescent="0.25">
      <c r="A5" s="11">
        <v>2012</v>
      </c>
      <c r="B5" s="43"/>
      <c r="C5" s="44">
        <f>orig_data!M8</f>
        <v>8.9991000000000003</v>
      </c>
      <c r="D5" s="43"/>
      <c r="E5" s="44">
        <f>orig_data!M14</f>
        <v>10.232100000000001</v>
      </c>
      <c r="F5" s="43"/>
      <c r="G5" s="44">
        <f>orig_data!M20</f>
        <v>12.3629</v>
      </c>
      <c r="H5" s="43"/>
      <c r="I5" s="44">
        <f>orig_data!M26</f>
        <v>13.164300000000001</v>
      </c>
      <c r="J5" s="43"/>
      <c r="K5" s="44">
        <f>orig_data!M32</f>
        <v>-3.9159000000000002</v>
      </c>
      <c r="L5" s="43"/>
      <c r="M5" s="44">
        <f>orig_data!M38</f>
        <v>9.0167999999999999</v>
      </c>
      <c r="N5" s="3">
        <v>0</v>
      </c>
    </row>
    <row r="6" spans="1:14" x14ac:dyDescent="0.25">
      <c r="A6" s="11">
        <v>2013</v>
      </c>
      <c r="B6" s="43"/>
      <c r="C6" s="44">
        <f>orig_data!M9</f>
        <v>12.198399999999999</v>
      </c>
      <c r="D6" s="43"/>
      <c r="E6" s="44">
        <f>orig_data!M15</f>
        <v>11.2928</v>
      </c>
      <c r="F6" s="43"/>
      <c r="G6" s="44">
        <f>orig_data!M21</f>
        <v>12.3546</v>
      </c>
      <c r="H6" s="43"/>
      <c r="I6" s="44">
        <f>orig_data!M27</f>
        <v>7.6524999999999999</v>
      </c>
      <c r="J6" s="43"/>
      <c r="K6" s="44">
        <f>orig_data!M33</f>
        <v>1.3281000000000001</v>
      </c>
      <c r="L6" s="43"/>
      <c r="M6" s="44">
        <f>orig_data!M39</f>
        <v>10.0924</v>
      </c>
      <c r="N6" s="3">
        <v>0</v>
      </c>
    </row>
    <row r="7" spans="1:14" x14ac:dyDescent="0.25">
      <c r="A7" s="11">
        <v>2014</v>
      </c>
      <c r="B7" s="43"/>
      <c r="C7" s="44">
        <f>orig_data!M10</f>
        <v>7.6433</v>
      </c>
      <c r="D7" s="43"/>
      <c r="E7" s="44">
        <f>orig_data!M16</f>
        <v>6.8997000000000002</v>
      </c>
      <c r="F7" s="43"/>
      <c r="G7" s="44">
        <f>orig_data!M22</f>
        <v>9.1689000000000007</v>
      </c>
      <c r="H7" s="43"/>
      <c r="I7" s="44">
        <f>orig_data!M28</f>
        <v>8.4696999999999996</v>
      </c>
      <c r="J7" s="43"/>
      <c r="K7" s="44">
        <f>orig_data!M34</f>
        <v>5.0902000000000003</v>
      </c>
      <c r="L7" s="43"/>
      <c r="M7" s="44">
        <f>orig_data!M40</f>
        <v>6.9071999999999996</v>
      </c>
      <c r="N7" s="3">
        <v>0</v>
      </c>
    </row>
    <row r="8" spans="1:14" x14ac:dyDescent="0.25">
      <c r="A8" s="11">
        <v>2015</v>
      </c>
      <c r="B8" s="43"/>
      <c r="C8" s="44">
        <f>orig_data!M11</f>
        <v>10.257199999999999</v>
      </c>
      <c r="D8" s="43"/>
      <c r="E8" s="44">
        <f>orig_data!M17</f>
        <v>12.067500000000001</v>
      </c>
      <c r="F8" s="43"/>
      <c r="G8" s="44">
        <f>orig_data!M23</f>
        <v>12.3575</v>
      </c>
      <c r="H8" s="43"/>
      <c r="I8" s="44">
        <f>orig_data!M29</f>
        <v>9.077</v>
      </c>
      <c r="J8" s="43"/>
      <c r="K8" s="44">
        <f>orig_data!M35</f>
        <v>5.8498000000000001</v>
      </c>
      <c r="L8" s="43"/>
      <c r="M8" s="44">
        <f>orig_data!M41</f>
        <v>10.9392</v>
      </c>
      <c r="N8" s="3">
        <v>0</v>
      </c>
    </row>
    <row r="9" spans="1:14" x14ac:dyDescent="0.25">
      <c r="A9" s="11">
        <v>2016</v>
      </c>
      <c r="B9" s="43"/>
      <c r="C9" s="44">
        <f>orig_data!M12</f>
        <v>6.3154000000000003</v>
      </c>
      <c r="D9" s="43"/>
      <c r="E9" s="44">
        <f>orig_data!M18</f>
        <v>8.4966000000000008</v>
      </c>
      <c r="F9" s="43"/>
      <c r="G9" s="44">
        <f>orig_data!M24</f>
        <v>10.416499999999999</v>
      </c>
      <c r="H9" s="43"/>
      <c r="I9" s="44">
        <f>orig_data!M30</f>
        <v>12.982100000000001</v>
      </c>
      <c r="J9" s="43"/>
      <c r="K9" s="44">
        <f>orig_data!M36</f>
        <v>5.1280000000000001</v>
      </c>
      <c r="L9" s="43"/>
      <c r="M9" s="44">
        <f>orig_data!M42</f>
        <v>8.3637999999999995</v>
      </c>
      <c r="N9" s="3">
        <v>0</v>
      </c>
    </row>
    <row r="10" spans="1:14" x14ac:dyDescent="0.25">
      <c r="A10" s="11" t="s">
        <v>58</v>
      </c>
      <c r="B10" s="3" t="str">
        <f>orig_data!$H$68</f>
        <v>&lt;.0001</v>
      </c>
      <c r="D10" s="3">
        <f>orig_data!$H$69</f>
        <v>7.4000000000000003E-3</v>
      </c>
      <c r="F10" s="3">
        <f>orig_data!$H$70</f>
        <v>3.5999999999999997E-2</v>
      </c>
      <c r="H10" s="3">
        <f>orig_data!$H$71</f>
        <v>0.73</v>
      </c>
      <c r="J10" s="3">
        <f>orig_data!$H$72</f>
        <v>2E-3</v>
      </c>
      <c r="L10" s="3">
        <f>orig_data!$H$73</f>
        <v>8.8000000000000005E-3</v>
      </c>
    </row>
    <row r="11" spans="1:14" x14ac:dyDescent="0.25">
      <c r="A11" s="11" t="s">
        <v>59</v>
      </c>
      <c r="B11" s="3" t="str">
        <f>IF(OR(B10="&lt;.0001",B10&lt;0.05),"*","")</f>
        <v>*</v>
      </c>
      <c r="D11" s="3" t="str">
        <f>IF(OR(D10="&lt;.0001",D10&lt;0.05),"*","")</f>
        <v>*</v>
      </c>
      <c r="F11" s="3" t="str">
        <f>IF(OR(F10="&lt;.0001",F10&lt;0.05),"*","")</f>
        <v>*</v>
      </c>
      <c r="H11" s="3" t="str">
        <f>IF(OR(H10="&lt;.0001",H10&lt;0.05),"*","")</f>
        <v/>
      </c>
      <c r="J11" s="3" t="str">
        <f>IF(OR(J10="&lt;.0001",J10&lt;0.05),"*","")</f>
        <v>*</v>
      </c>
      <c r="L11" s="3" t="str">
        <f>IF(OR(L10="&lt;.0001",L10&lt;0.05),"*","")</f>
        <v>*</v>
      </c>
    </row>
    <row r="12" spans="1:14" s="20" customFormat="1" ht="60" x14ac:dyDescent="0.25">
      <c r="A12" s="40" t="s">
        <v>60</v>
      </c>
      <c r="B12" s="20" t="str">
        <f>IF(B11="*",CONCATENATE(B2,B11),B2)</f>
        <v>Southern Health-Santé Sud*</v>
      </c>
      <c r="C12" s="45"/>
      <c r="D12" s="20" t="str">
        <f>IF(D11="*",CONCATENATE(D2,D11),D2)</f>
        <v>Winnipeg RHA*</v>
      </c>
      <c r="E12" s="45"/>
      <c r="F12" s="20" t="str">
        <f>IF(F11="*",CONCATENATE(F2,F11),F2)</f>
        <v>Prairie Mountain Health*</v>
      </c>
      <c r="G12" s="45"/>
      <c r="H12" s="20" t="str">
        <f>IF(H11="*",CONCATENATE(H2,H11),H2)</f>
        <v>Interlake-Eastern RHA</v>
      </c>
      <c r="I12" s="45"/>
      <c r="J12" s="20" t="str">
        <f>IF(J11="*",CONCATENATE(J2,J11),J2)</f>
        <v>Northern Health Region*</v>
      </c>
      <c r="K12" s="45"/>
      <c r="L12" s="20" t="str">
        <f>IF(L11="*",CONCATENATE(L2,L11),L2)</f>
        <v>Manitoba*</v>
      </c>
      <c r="M12" s="4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8"/>
  <sheetViews>
    <sheetView workbookViewId="0">
      <selection activeCell="D21" sqref="D21"/>
    </sheetView>
  </sheetViews>
  <sheetFormatPr defaultColWidth="9.140625" defaultRowHeight="15" x14ac:dyDescent="0.25"/>
  <cols>
    <col min="1" max="16384" width="9.140625" style="3"/>
  </cols>
  <sheetData>
    <row r="2" spans="1:7" s="20" customFormat="1" ht="60" x14ac:dyDescent="0.25">
      <c r="A2" s="47"/>
      <c r="B2" s="47" t="s">
        <v>2</v>
      </c>
      <c r="C2" s="47" t="s">
        <v>16</v>
      </c>
      <c r="D2" s="47" t="s">
        <v>1</v>
      </c>
      <c r="E2" s="47" t="s">
        <v>11</v>
      </c>
      <c r="F2" s="47" t="s">
        <v>10</v>
      </c>
      <c r="G2" s="47" t="s">
        <v>0</v>
      </c>
    </row>
    <row r="3" spans="1:7" x14ac:dyDescent="0.25">
      <c r="A3" s="46">
        <v>2011</v>
      </c>
      <c r="B3" s="46">
        <f>orig_data!L7</f>
        <v>0</v>
      </c>
      <c r="C3" s="46">
        <f>orig_data!L13</f>
        <v>0</v>
      </c>
      <c r="D3" s="46">
        <f>orig_data!L19</f>
        <v>0</v>
      </c>
      <c r="E3" s="46">
        <f>orig_data!L25</f>
        <v>0</v>
      </c>
      <c r="F3" s="46">
        <f>orig_data!L31</f>
        <v>0</v>
      </c>
      <c r="G3" s="46">
        <f>orig_data!L37</f>
        <v>0</v>
      </c>
    </row>
    <row r="4" spans="1:7" x14ac:dyDescent="0.25">
      <c r="A4" s="46">
        <v>2012</v>
      </c>
      <c r="B4" s="46">
        <f>orig_data!L8</f>
        <v>0</v>
      </c>
      <c r="C4" s="46">
        <f>orig_data!L14</f>
        <v>0</v>
      </c>
      <c r="D4" s="46">
        <f>orig_data!L20</f>
        <v>0</v>
      </c>
      <c r="E4" s="46">
        <f>orig_data!L26</f>
        <v>0</v>
      </c>
      <c r="F4" s="46">
        <f>orig_data!L32</f>
        <v>1</v>
      </c>
      <c r="G4" s="46">
        <f>orig_data!L38</f>
        <v>0</v>
      </c>
    </row>
    <row r="5" spans="1:7" x14ac:dyDescent="0.25">
      <c r="A5" s="46">
        <v>2013</v>
      </c>
      <c r="B5" s="46">
        <f>orig_data!L9</f>
        <v>0</v>
      </c>
      <c r="C5" s="46">
        <f>orig_data!L15</f>
        <v>0</v>
      </c>
      <c r="D5" s="46">
        <f>orig_data!L21</f>
        <v>0</v>
      </c>
      <c r="E5" s="46">
        <f>orig_data!L27</f>
        <v>0</v>
      </c>
      <c r="F5" s="46">
        <f>orig_data!L33</f>
        <v>1</v>
      </c>
      <c r="G5" s="46">
        <f>orig_data!L39</f>
        <v>0</v>
      </c>
    </row>
    <row r="6" spans="1:7" x14ac:dyDescent="0.25">
      <c r="A6" s="46">
        <v>2014</v>
      </c>
      <c r="B6" s="46">
        <f>orig_data!L10</f>
        <v>0</v>
      </c>
      <c r="C6" s="46">
        <f>orig_data!L16</f>
        <v>0</v>
      </c>
      <c r="D6" s="46">
        <f>orig_data!L22</f>
        <v>0</v>
      </c>
      <c r="E6" s="46">
        <f>orig_data!L28</f>
        <v>0</v>
      </c>
      <c r="F6" s="46">
        <f>orig_data!L34</f>
        <v>0</v>
      </c>
      <c r="G6" s="46">
        <f>orig_data!L40</f>
        <v>0</v>
      </c>
    </row>
    <row r="7" spans="1:7" x14ac:dyDescent="0.25">
      <c r="A7" s="46">
        <v>2015</v>
      </c>
      <c r="B7" s="46">
        <f>orig_data!L11</f>
        <v>0</v>
      </c>
      <c r="C7" s="46">
        <f>orig_data!L17</f>
        <v>0</v>
      </c>
      <c r="D7" s="46">
        <f>orig_data!L23</f>
        <v>0</v>
      </c>
      <c r="E7" s="46">
        <f>orig_data!L29</f>
        <v>0</v>
      </c>
      <c r="F7" s="46">
        <f>orig_data!L35</f>
        <v>1</v>
      </c>
      <c r="G7" s="46">
        <f>orig_data!L41</f>
        <v>0</v>
      </c>
    </row>
    <row r="8" spans="1:7" x14ac:dyDescent="0.25">
      <c r="A8" s="46">
        <v>2016</v>
      </c>
      <c r="B8" s="46">
        <f>orig_data!L12</f>
        <v>0</v>
      </c>
      <c r="C8" s="46">
        <f>orig_data!L18</f>
        <v>0</v>
      </c>
      <c r="D8" s="46">
        <f>orig_data!L24</f>
        <v>0</v>
      </c>
      <c r="E8" s="46">
        <f>orig_data!L30</f>
        <v>0</v>
      </c>
      <c r="F8" s="46">
        <f>orig_data!L36</f>
        <v>0</v>
      </c>
      <c r="G8" s="46">
        <f>orig_data!L42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1"/>
  <sheetViews>
    <sheetView topLeftCell="A52" workbookViewId="0">
      <selection activeCell="N7" sqref="N7"/>
    </sheetView>
  </sheetViews>
  <sheetFormatPr defaultColWidth="9.140625" defaultRowHeight="15" x14ac:dyDescent="0.25"/>
  <cols>
    <col min="1" max="1" width="23.7109375" style="1" customWidth="1"/>
    <col min="2" max="2" width="14.42578125" style="1" customWidth="1"/>
    <col min="3" max="4" width="9.140625" style="1"/>
    <col min="5" max="5" width="9.140625" style="17"/>
    <col min="6" max="6" width="11.28515625" style="1" bestFit="1" customWidth="1"/>
    <col min="7" max="7" width="11.85546875" style="1" bestFit="1" customWidth="1"/>
    <col min="8" max="8" width="16.7109375" style="1" bestFit="1" customWidth="1"/>
    <col min="9" max="11" width="9.140625" style="1"/>
    <col min="12" max="12" width="9.140625" style="17"/>
    <col min="13" max="13" width="12" style="1" customWidth="1"/>
    <col min="14" max="15" width="9.140625" style="1"/>
    <col min="16" max="16" width="10.5703125" style="1" customWidth="1"/>
    <col min="17" max="16384" width="9.140625" style="1"/>
  </cols>
  <sheetData>
    <row r="1" spans="1:16" s="3" customFormat="1" x14ac:dyDescent="0.25">
      <c r="A1" s="3" t="s">
        <v>14</v>
      </c>
      <c r="B1" s="14" t="s">
        <v>46</v>
      </c>
    </row>
    <row r="2" spans="1:16" s="3" customFormat="1" x14ac:dyDescent="0.25">
      <c r="A2" s="3" t="s">
        <v>13</v>
      </c>
      <c r="B2" s="13">
        <v>43532</v>
      </c>
    </row>
    <row r="3" spans="1:16" s="3" customFormat="1" x14ac:dyDescent="0.25"/>
    <row r="4" spans="1:16" x14ac:dyDescent="0.25">
      <c r="A4" s="11" t="s">
        <v>66</v>
      </c>
      <c r="B4" s="3"/>
      <c r="C4" s="3"/>
      <c r="D4" s="3"/>
      <c r="F4" s="3"/>
      <c r="G4" s="3"/>
      <c r="H4" s="3"/>
      <c r="I4" s="3"/>
      <c r="J4" s="3"/>
      <c r="K4" s="3"/>
      <c r="L4" s="18"/>
      <c r="M4" s="3"/>
      <c r="N4" s="3"/>
      <c r="O4" s="2"/>
      <c r="P4" s="12"/>
    </row>
    <row r="5" spans="1:16" x14ac:dyDescent="0.25">
      <c r="A5" s="3"/>
      <c r="B5" s="3"/>
      <c r="C5" s="3"/>
      <c r="D5" s="3"/>
      <c r="F5" s="3"/>
      <c r="G5" s="3"/>
      <c r="H5" s="3"/>
      <c r="I5" s="3"/>
      <c r="J5" s="3"/>
      <c r="K5" s="3"/>
      <c r="M5" s="3"/>
      <c r="N5" s="3"/>
      <c r="O5" s="2"/>
    </row>
    <row r="6" spans="1:16" x14ac:dyDescent="0.25">
      <c r="A6" s="3" t="s">
        <v>3</v>
      </c>
      <c r="B6" s="3" t="s">
        <v>4</v>
      </c>
      <c r="C6" s="3" t="s">
        <v>47</v>
      </c>
      <c r="D6" s="3" t="s">
        <v>48</v>
      </c>
      <c r="E6" s="15" t="s">
        <v>49</v>
      </c>
      <c r="F6" s="3" t="s">
        <v>50</v>
      </c>
      <c r="G6" s="3" t="s">
        <v>51</v>
      </c>
      <c r="H6" s="15" t="s">
        <v>5</v>
      </c>
      <c r="I6" s="15" t="s">
        <v>17</v>
      </c>
      <c r="J6" s="15" t="s">
        <v>18</v>
      </c>
      <c r="K6" s="3" t="s">
        <v>6</v>
      </c>
      <c r="L6" s="15" t="s">
        <v>7</v>
      </c>
      <c r="M6" s="3" t="s">
        <v>52</v>
      </c>
      <c r="N6" s="3"/>
      <c r="O6" s="2"/>
    </row>
    <row r="7" spans="1:16" x14ac:dyDescent="0.25">
      <c r="A7" s="3" t="s">
        <v>19</v>
      </c>
      <c r="B7" s="3">
        <v>2011</v>
      </c>
      <c r="C7" s="3">
        <v>459368.97</v>
      </c>
      <c r="D7" s="3">
        <v>400026.63</v>
      </c>
      <c r="E7" s="15">
        <v>116.13800000000001</v>
      </c>
      <c r="F7" s="3">
        <v>112.313</v>
      </c>
      <c r="G7" s="3">
        <v>120.09399999999999</v>
      </c>
      <c r="H7" s="3">
        <v>1.0249999999999999</v>
      </c>
      <c r="I7" s="3">
        <v>0.99119999999999997</v>
      </c>
      <c r="J7" s="3">
        <v>1.0599000000000001</v>
      </c>
      <c r="K7" s="3">
        <v>0.1487</v>
      </c>
      <c r="L7" s="15"/>
      <c r="M7" s="3">
        <v>16.138200000000001</v>
      </c>
      <c r="N7" s="3">
        <f>(C7/D7)-1</f>
        <v>0.14834597386678983</v>
      </c>
      <c r="O7" s="2"/>
    </row>
    <row r="8" spans="1:16" x14ac:dyDescent="0.25">
      <c r="A8" s="3" t="s">
        <v>19</v>
      </c>
      <c r="B8" s="3">
        <v>2012</v>
      </c>
      <c r="C8" s="3">
        <v>433694.53</v>
      </c>
      <c r="D8" s="3">
        <v>402178.33</v>
      </c>
      <c r="E8" s="15">
        <v>108.999</v>
      </c>
      <c r="F8" s="3">
        <v>105.408</v>
      </c>
      <c r="G8" s="3">
        <v>112.71299999999999</v>
      </c>
      <c r="H8" s="3">
        <v>0.99980000000000002</v>
      </c>
      <c r="I8" s="3">
        <v>0.96689999999999998</v>
      </c>
      <c r="J8" s="3">
        <v>1.0339</v>
      </c>
      <c r="K8" s="3">
        <v>0.99239999999999995</v>
      </c>
      <c r="L8" s="15"/>
      <c r="M8" s="3">
        <v>8.9991000000000003</v>
      </c>
      <c r="N8" s="3">
        <f t="shared" ref="N8:N42" si="0">(C8/D8)-1</f>
        <v>7.8363744759694098E-2</v>
      </c>
      <c r="O8" s="2"/>
    </row>
    <row r="9" spans="1:16" x14ac:dyDescent="0.25">
      <c r="A9" s="3" t="s">
        <v>19</v>
      </c>
      <c r="B9" s="3">
        <v>2013</v>
      </c>
      <c r="C9" s="3">
        <v>449473.99</v>
      </c>
      <c r="D9" s="3">
        <v>402058.1</v>
      </c>
      <c r="E9" s="15">
        <v>112.19799999999999</v>
      </c>
      <c r="F9" s="3">
        <v>108.502</v>
      </c>
      <c r="G9" s="3">
        <v>116.02</v>
      </c>
      <c r="H9" s="3">
        <v>1.0190999999999999</v>
      </c>
      <c r="I9" s="3">
        <v>0.98560000000000003</v>
      </c>
      <c r="J9" s="3">
        <v>1.0538000000000001</v>
      </c>
      <c r="K9" s="3">
        <v>0.26750000000000002</v>
      </c>
      <c r="L9" s="15"/>
      <c r="M9" s="3">
        <v>12.198399999999999</v>
      </c>
      <c r="N9" s="3">
        <f t="shared" si="0"/>
        <v>0.11793293058888765</v>
      </c>
      <c r="O9" s="2"/>
    </row>
    <row r="10" spans="1:16" x14ac:dyDescent="0.25">
      <c r="A10" s="3" t="s">
        <v>19</v>
      </c>
      <c r="B10" s="3">
        <v>2014</v>
      </c>
      <c r="C10" s="3">
        <v>438445.69</v>
      </c>
      <c r="D10" s="3">
        <v>407948.48</v>
      </c>
      <c r="E10" s="15">
        <v>107.643</v>
      </c>
      <c r="F10" s="3">
        <v>104.09699999999999</v>
      </c>
      <c r="G10" s="3">
        <v>111.31</v>
      </c>
      <c r="H10" s="3">
        <v>1.0068999999999999</v>
      </c>
      <c r="I10" s="3">
        <v>0.97370000000000001</v>
      </c>
      <c r="J10" s="3">
        <v>1.0411999999999999</v>
      </c>
      <c r="K10" s="3">
        <v>0.68810000000000004</v>
      </c>
      <c r="L10" s="15"/>
      <c r="M10" s="3">
        <v>7.6433</v>
      </c>
      <c r="N10" s="3">
        <f t="shared" si="0"/>
        <v>7.4757503692623128E-2</v>
      </c>
      <c r="O10" s="2"/>
    </row>
    <row r="11" spans="1:16" x14ac:dyDescent="0.25">
      <c r="A11" s="3" t="s">
        <v>19</v>
      </c>
      <c r="B11" s="3">
        <v>2015</v>
      </c>
      <c r="C11" s="3">
        <v>477759.12</v>
      </c>
      <c r="D11" s="3">
        <v>431021.3</v>
      </c>
      <c r="E11" s="15">
        <v>110.25700000000001</v>
      </c>
      <c r="F11" s="3">
        <v>106.626</v>
      </c>
      <c r="G11" s="3">
        <v>114.012</v>
      </c>
      <c r="H11" s="3">
        <v>0.99390000000000001</v>
      </c>
      <c r="I11" s="3">
        <v>0.96109999999999995</v>
      </c>
      <c r="J11" s="3">
        <v>1.0277000000000001</v>
      </c>
      <c r="K11" s="3">
        <v>0.71809999999999996</v>
      </c>
      <c r="L11" s="15"/>
      <c r="M11" s="3">
        <v>10.257199999999999</v>
      </c>
      <c r="N11" s="3">
        <f t="shared" si="0"/>
        <v>0.10843505877783777</v>
      </c>
      <c r="O11" s="2"/>
    </row>
    <row r="12" spans="1:16" x14ac:dyDescent="0.25">
      <c r="A12" s="3" t="s">
        <v>19</v>
      </c>
      <c r="B12" s="3">
        <v>2016</v>
      </c>
      <c r="C12" s="3">
        <v>446695.66</v>
      </c>
      <c r="D12" s="3">
        <v>421394.24</v>
      </c>
      <c r="E12" s="15">
        <v>106.315</v>
      </c>
      <c r="F12" s="3">
        <v>102.813</v>
      </c>
      <c r="G12" s="3">
        <v>109.937</v>
      </c>
      <c r="H12" s="3">
        <v>0.98109999999999997</v>
      </c>
      <c r="I12" s="3">
        <v>0.94879999999999998</v>
      </c>
      <c r="J12" s="3">
        <v>1.0145</v>
      </c>
      <c r="K12" s="3">
        <v>0.2641</v>
      </c>
      <c r="L12" s="15"/>
      <c r="M12" s="3">
        <v>6.3154000000000003</v>
      </c>
      <c r="N12" s="3">
        <f t="shared" si="0"/>
        <v>6.0042159095482717E-2</v>
      </c>
      <c r="O12" s="2"/>
    </row>
    <row r="13" spans="1:16" x14ac:dyDescent="0.25">
      <c r="A13" s="3" t="s">
        <v>20</v>
      </c>
      <c r="B13" s="3">
        <v>2011</v>
      </c>
      <c r="C13" s="3">
        <v>2163451.16</v>
      </c>
      <c r="D13" s="3">
        <v>1905047.23</v>
      </c>
      <c r="E13" s="15">
        <v>113.56399999999999</v>
      </c>
      <c r="F13" s="3">
        <v>109.836</v>
      </c>
      <c r="G13" s="3">
        <v>117.419</v>
      </c>
      <c r="H13" s="3">
        <v>1.0023</v>
      </c>
      <c r="I13" s="3">
        <v>0.96940000000000004</v>
      </c>
      <c r="J13" s="3">
        <v>1.0363</v>
      </c>
      <c r="K13" s="3">
        <v>0.89400000000000002</v>
      </c>
      <c r="L13" s="15"/>
      <c r="M13" s="3">
        <v>13.564299999999999</v>
      </c>
      <c r="N13" s="3">
        <f t="shared" si="0"/>
        <v>0.1356417446931224</v>
      </c>
      <c r="O13" s="2"/>
    </row>
    <row r="14" spans="1:16" x14ac:dyDescent="0.25">
      <c r="A14" s="3" t="s">
        <v>20</v>
      </c>
      <c r="B14" s="3">
        <v>2012</v>
      </c>
      <c r="C14" s="3">
        <v>2121485.61</v>
      </c>
      <c r="D14" s="3">
        <v>1940496.07</v>
      </c>
      <c r="E14" s="15">
        <v>110.232</v>
      </c>
      <c r="F14" s="3">
        <v>106.613</v>
      </c>
      <c r="G14" s="3">
        <v>113.974</v>
      </c>
      <c r="H14" s="3">
        <v>1.0111000000000001</v>
      </c>
      <c r="I14" s="3">
        <v>0.97799999999999998</v>
      </c>
      <c r="J14" s="3">
        <v>1.0455000000000001</v>
      </c>
      <c r="K14" s="3">
        <v>0.5151</v>
      </c>
      <c r="L14" s="15"/>
      <c r="M14" s="3">
        <v>10.232100000000001</v>
      </c>
      <c r="N14" s="3">
        <f t="shared" si="0"/>
        <v>9.3269727673295222E-2</v>
      </c>
      <c r="O14" s="2"/>
    </row>
    <row r="15" spans="1:16" x14ac:dyDescent="0.25">
      <c r="A15" s="3" t="s">
        <v>20</v>
      </c>
      <c r="B15" s="3">
        <v>2013</v>
      </c>
      <c r="C15" s="3">
        <v>2163885.5099999998</v>
      </c>
      <c r="D15" s="3">
        <v>1936673.87</v>
      </c>
      <c r="E15" s="15">
        <v>111.29300000000001</v>
      </c>
      <c r="F15" s="3">
        <v>107.639</v>
      </c>
      <c r="G15" s="3">
        <v>115.07</v>
      </c>
      <c r="H15" s="3">
        <v>1.0108999999999999</v>
      </c>
      <c r="I15" s="3">
        <v>0.97770000000000001</v>
      </c>
      <c r="J15" s="3">
        <v>1.0451999999999999</v>
      </c>
      <c r="K15" s="3">
        <v>0.52429999999999999</v>
      </c>
      <c r="L15" s="15"/>
      <c r="M15" s="3">
        <v>11.2928</v>
      </c>
      <c r="N15" s="3">
        <f t="shared" si="0"/>
        <v>0.11732054814164439</v>
      </c>
      <c r="O15" s="2"/>
    </row>
    <row r="16" spans="1:16" x14ac:dyDescent="0.25">
      <c r="A16" s="3" t="s">
        <v>20</v>
      </c>
      <c r="B16" s="3">
        <v>2014</v>
      </c>
      <c r="C16" s="3">
        <v>2055873.81</v>
      </c>
      <c r="D16" s="3">
        <v>1918234.05</v>
      </c>
      <c r="E16" s="15">
        <v>106.9</v>
      </c>
      <c r="F16" s="3">
        <v>103.39</v>
      </c>
      <c r="G16" s="3">
        <v>110.52800000000001</v>
      </c>
      <c r="H16" s="3">
        <v>0.99990000000000001</v>
      </c>
      <c r="I16" s="3">
        <v>0.96709999999999996</v>
      </c>
      <c r="J16" s="3">
        <v>1.0339</v>
      </c>
      <c r="K16" s="3">
        <v>0.99670000000000003</v>
      </c>
      <c r="L16" s="15"/>
      <c r="M16" s="3">
        <v>6.8997000000000002</v>
      </c>
      <c r="N16" s="3">
        <f t="shared" si="0"/>
        <v>7.1753371284385192E-2</v>
      </c>
      <c r="O16" s="2"/>
    </row>
    <row r="17" spans="1:15" x14ac:dyDescent="0.25">
      <c r="A17" s="3" t="s">
        <v>20</v>
      </c>
      <c r="B17" s="3">
        <v>2015</v>
      </c>
      <c r="C17" s="3">
        <v>2264693.4300000002</v>
      </c>
      <c r="D17" s="3">
        <v>2020984.35</v>
      </c>
      <c r="E17" s="15">
        <v>112.06699999999999</v>
      </c>
      <c r="F17" s="3">
        <v>108.389</v>
      </c>
      <c r="G17" s="3">
        <v>115.871</v>
      </c>
      <c r="H17" s="3">
        <v>1.0102</v>
      </c>
      <c r="I17" s="3">
        <v>0.97699999999999998</v>
      </c>
      <c r="J17" s="3">
        <v>1.0445</v>
      </c>
      <c r="K17" s="3">
        <v>0.5524</v>
      </c>
      <c r="L17" s="15"/>
      <c r="M17" s="3">
        <v>12.067500000000001</v>
      </c>
      <c r="N17" s="3">
        <f t="shared" si="0"/>
        <v>0.12058929600320756</v>
      </c>
      <c r="O17" s="2"/>
    </row>
    <row r="18" spans="1:15" x14ac:dyDescent="0.25">
      <c r="A18" s="3" t="s">
        <v>20</v>
      </c>
      <c r="B18" s="3">
        <v>2016</v>
      </c>
      <c r="C18" s="3">
        <v>2183817.3199999998</v>
      </c>
      <c r="D18" s="3">
        <v>2006688.16</v>
      </c>
      <c r="E18" s="15">
        <v>108.497</v>
      </c>
      <c r="F18" s="3">
        <v>104.935</v>
      </c>
      <c r="G18" s="3">
        <v>112.179</v>
      </c>
      <c r="H18" s="3">
        <v>1.0012000000000001</v>
      </c>
      <c r="I18" s="3">
        <v>0.96840000000000004</v>
      </c>
      <c r="J18" s="3">
        <v>1.0351999999999999</v>
      </c>
      <c r="K18" s="3">
        <v>0.94259999999999999</v>
      </c>
      <c r="L18" s="15"/>
      <c r="M18" s="3">
        <v>8.4966000000000008</v>
      </c>
      <c r="N18" s="3">
        <f t="shared" si="0"/>
        <v>8.8269400064631798E-2</v>
      </c>
      <c r="O18" s="2"/>
    </row>
    <row r="19" spans="1:15" x14ac:dyDescent="0.25">
      <c r="A19" s="3" t="s">
        <v>21</v>
      </c>
      <c r="B19" s="3">
        <v>2011</v>
      </c>
      <c r="C19" s="3">
        <v>648236.07999999996</v>
      </c>
      <c r="D19" s="3">
        <v>570414.51</v>
      </c>
      <c r="E19" s="15">
        <v>114.45099999999999</v>
      </c>
      <c r="F19" s="3">
        <v>110.68600000000001</v>
      </c>
      <c r="G19" s="3">
        <v>118.34399999999999</v>
      </c>
      <c r="H19" s="3">
        <v>1.0101</v>
      </c>
      <c r="I19" s="3">
        <v>0.97689999999999999</v>
      </c>
      <c r="J19" s="3">
        <v>1.0445</v>
      </c>
      <c r="K19" s="3">
        <v>0.55610000000000004</v>
      </c>
      <c r="L19" s="15"/>
      <c r="M19" s="3">
        <v>14.450900000000001</v>
      </c>
      <c r="N19" s="3">
        <f t="shared" si="0"/>
        <v>0.13642985694736254</v>
      </c>
      <c r="O19" s="2"/>
    </row>
    <row r="20" spans="1:15" x14ac:dyDescent="0.25">
      <c r="A20" s="3" t="s">
        <v>21</v>
      </c>
      <c r="B20" s="3">
        <v>2012</v>
      </c>
      <c r="C20" s="3">
        <v>625115.07999999996</v>
      </c>
      <c r="D20" s="3">
        <v>559534.56999999995</v>
      </c>
      <c r="E20" s="15">
        <v>112.363</v>
      </c>
      <c r="F20" s="3">
        <v>108.666</v>
      </c>
      <c r="G20" s="3">
        <v>116.185</v>
      </c>
      <c r="H20" s="3">
        <v>1.0306999999999999</v>
      </c>
      <c r="I20" s="3">
        <v>0.99680000000000002</v>
      </c>
      <c r="J20" s="3">
        <v>1.0658000000000001</v>
      </c>
      <c r="K20" s="3">
        <v>7.6499999999999999E-2</v>
      </c>
      <c r="L20" s="15"/>
      <c r="M20" s="3">
        <v>12.3629</v>
      </c>
      <c r="N20" s="3">
        <f t="shared" si="0"/>
        <v>0.11720546596432824</v>
      </c>
      <c r="O20" s="2"/>
    </row>
    <row r="21" spans="1:15" x14ac:dyDescent="0.25">
      <c r="A21" s="3" t="s">
        <v>21</v>
      </c>
      <c r="B21" s="3">
        <v>2013</v>
      </c>
      <c r="C21" s="3">
        <v>641512.25</v>
      </c>
      <c r="D21" s="3">
        <v>577745.79</v>
      </c>
      <c r="E21" s="15">
        <v>112.355</v>
      </c>
      <c r="F21" s="3">
        <v>108.658</v>
      </c>
      <c r="G21" s="3">
        <v>116.17700000000001</v>
      </c>
      <c r="H21" s="3">
        <v>1.0205</v>
      </c>
      <c r="I21" s="3">
        <v>0.98699999999999999</v>
      </c>
      <c r="J21" s="3">
        <v>1.0552999999999999</v>
      </c>
      <c r="K21" s="3">
        <v>0.2334</v>
      </c>
      <c r="L21" s="15"/>
      <c r="M21" s="3">
        <v>12.3546</v>
      </c>
      <c r="N21" s="3">
        <f t="shared" si="0"/>
        <v>0.11037113745130012</v>
      </c>
      <c r="O21" s="2"/>
    </row>
    <row r="22" spans="1:15" x14ac:dyDescent="0.25">
      <c r="A22" s="3" t="s">
        <v>21</v>
      </c>
      <c r="B22" s="3">
        <v>2014</v>
      </c>
      <c r="C22" s="3">
        <v>613650.56999999995</v>
      </c>
      <c r="D22" s="3">
        <v>561909.31999999995</v>
      </c>
      <c r="E22" s="15">
        <v>109.169</v>
      </c>
      <c r="F22" s="3">
        <v>105.577</v>
      </c>
      <c r="G22" s="3">
        <v>112.883</v>
      </c>
      <c r="H22" s="3">
        <v>1.0212000000000001</v>
      </c>
      <c r="I22" s="3">
        <v>0.98760000000000003</v>
      </c>
      <c r="J22" s="3">
        <v>1.0559000000000001</v>
      </c>
      <c r="K22" s="3">
        <v>0.22</v>
      </c>
      <c r="L22" s="15"/>
      <c r="M22" s="3">
        <v>9.1689000000000007</v>
      </c>
      <c r="N22" s="3">
        <f t="shared" si="0"/>
        <v>9.2081138643509197E-2</v>
      </c>
      <c r="O22" s="2"/>
    </row>
    <row r="23" spans="1:15" x14ac:dyDescent="0.25">
      <c r="A23" s="3" t="s">
        <v>21</v>
      </c>
      <c r="B23" s="3">
        <v>2015</v>
      </c>
      <c r="C23" s="3">
        <v>649173.74</v>
      </c>
      <c r="D23" s="3">
        <v>580166.52</v>
      </c>
      <c r="E23" s="15">
        <v>112.357</v>
      </c>
      <c r="F23" s="3">
        <v>108.661</v>
      </c>
      <c r="G23" s="3">
        <v>116.179</v>
      </c>
      <c r="H23" s="3">
        <v>1.0127999999999999</v>
      </c>
      <c r="I23" s="3">
        <v>0.97950000000000004</v>
      </c>
      <c r="J23" s="3">
        <v>1.0471999999999999</v>
      </c>
      <c r="K23" s="3">
        <v>0.45669999999999999</v>
      </c>
      <c r="L23" s="15"/>
      <c r="M23" s="3">
        <v>12.3575</v>
      </c>
      <c r="N23" s="3">
        <f t="shared" si="0"/>
        <v>0.11894381633741968</v>
      </c>
      <c r="O23" s="2"/>
    </row>
    <row r="24" spans="1:15" x14ac:dyDescent="0.25">
      <c r="A24" s="3" t="s">
        <v>21</v>
      </c>
      <c r="B24" s="3">
        <v>2016</v>
      </c>
      <c r="C24" s="3">
        <v>631024.75</v>
      </c>
      <c r="D24" s="3">
        <v>574923.34</v>
      </c>
      <c r="E24" s="15">
        <v>110.416</v>
      </c>
      <c r="F24" s="3">
        <v>106.78400000000001</v>
      </c>
      <c r="G24" s="3">
        <v>114.172</v>
      </c>
      <c r="H24" s="3">
        <v>1.0188999999999999</v>
      </c>
      <c r="I24" s="3">
        <v>0.98540000000000005</v>
      </c>
      <c r="J24" s="3">
        <v>1.0536000000000001</v>
      </c>
      <c r="K24" s="3">
        <v>0.27150000000000002</v>
      </c>
      <c r="L24" s="15"/>
      <c r="M24" s="3">
        <v>10.416499999999999</v>
      </c>
      <c r="N24" s="3">
        <f t="shared" si="0"/>
        <v>9.7580679191072717E-2</v>
      </c>
      <c r="O24" s="2"/>
    </row>
    <row r="25" spans="1:15" x14ac:dyDescent="0.25">
      <c r="A25" s="3" t="s">
        <v>22</v>
      </c>
      <c r="B25" s="3">
        <v>2011</v>
      </c>
      <c r="C25" s="3">
        <v>387920.12</v>
      </c>
      <c r="D25" s="3">
        <v>345805.84</v>
      </c>
      <c r="E25" s="15">
        <v>113.654</v>
      </c>
      <c r="F25" s="3">
        <v>109.907</v>
      </c>
      <c r="G25" s="3">
        <v>117.52800000000001</v>
      </c>
      <c r="H25" s="3">
        <v>1.0031000000000001</v>
      </c>
      <c r="I25" s="3">
        <v>0.97</v>
      </c>
      <c r="J25" s="3">
        <v>1.0373000000000001</v>
      </c>
      <c r="K25" s="3">
        <v>0.85819999999999996</v>
      </c>
      <c r="L25" s="15"/>
      <c r="M25" s="3">
        <v>13.653700000000001</v>
      </c>
      <c r="N25" s="3">
        <f t="shared" si="0"/>
        <v>0.12178591315866716</v>
      </c>
      <c r="O25" s="2"/>
    </row>
    <row r="26" spans="1:15" x14ac:dyDescent="0.25">
      <c r="A26" s="3" t="s">
        <v>22</v>
      </c>
      <c r="B26" s="3">
        <v>2012</v>
      </c>
      <c r="C26" s="3">
        <v>382194.17</v>
      </c>
      <c r="D26" s="3">
        <v>342332.02</v>
      </c>
      <c r="E26" s="15">
        <v>113.164</v>
      </c>
      <c r="F26" s="3">
        <v>109.434</v>
      </c>
      <c r="G26" s="3">
        <v>117.02200000000001</v>
      </c>
      <c r="H26" s="3">
        <v>1.038</v>
      </c>
      <c r="I26" s="3">
        <v>1.0038</v>
      </c>
      <c r="J26" s="3">
        <v>1.0733999999999999</v>
      </c>
      <c r="K26" s="3">
        <v>2.9000000000000001E-2</v>
      </c>
      <c r="L26" s="15"/>
      <c r="M26" s="3">
        <v>13.164300000000001</v>
      </c>
      <c r="N26" s="3">
        <f t="shared" si="0"/>
        <v>0.11644294915795483</v>
      </c>
      <c r="O26" s="2"/>
    </row>
    <row r="27" spans="1:15" x14ac:dyDescent="0.25">
      <c r="A27" s="3" t="s">
        <v>22</v>
      </c>
      <c r="B27" s="3">
        <v>2013</v>
      </c>
      <c r="C27" s="3">
        <v>378884.06</v>
      </c>
      <c r="D27" s="3">
        <v>354920.16</v>
      </c>
      <c r="E27" s="15">
        <v>107.65300000000001</v>
      </c>
      <c r="F27" s="3">
        <v>104.10299999999999</v>
      </c>
      <c r="G27" s="3">
        <v>111.32299999999999</v>
      </c>
      <c r="H27" s="3">
        <v>0.9778</v>
      </c>
      <c r="I27" s="3">
        <v>0.9456</v>
      </c>
      <c r="J27" s="3">
        <v>1.0112000000000001</v>
      </c>
      <c r="K27" s="3">
        <v>0.19009999999999999</v>
      </c>
      <c r="L27" s="15"/>
      <c r="M27" s="3">
        <v>7.6524999999999999</v>
      </c>
      <c r="N27" s="3">
        <f t="shared" si="0"/>
        <v>6.7519128809138351E-2</v>
      </c>
      <c r="O27" s="2"/>
    </row>
    <row r="28" spans="1:15" x14ac:dyDescent="0.25">
      <c r="A28" s="3" t="s">
        <v>22</v>
      </c>
      <c r="B28" s="3">
        <v>2014</v>
      </c>
      <c r="C28" s="3">
        <v>373471.51</v>
      </c>
      <c r="D28" s="3">
        <v>346617.18</v>
      </c>
      <c r="E28" s="15">
        <v>108.47</v>
      </c>
      <c r="F28" s="3">
        <v>104.893</v>
      </c>
      <c r="G28" s="3">
        <v>112.16800000000001</v>
      </c>
      <c r="H28" s="3">
        <v>1.0145999999999999</v>
      </c>
      <c r="I28" s="3">
        <v>0.98119999999999996</v>
      </c>
      <c r="J28" s="3">
        <v>1.0491999999999999</v>
      </c>
      <c r="K28" s="3">
        <v>0.39629999999999999</v>
      </c>
      <c r="L28" s="15"/>
      <c r="M28" s="3">
        <v>8.4696999999999996</v>
      </c>
      <c r="N28" s="3">
        <f t="shared" si="0"/>
        <v>7.7475473085321545E-2</v>
      </c>
      <c r="O28" s="2"/>
    </row>
    <row r="29" spans="1:15" x14ac:dyDescent="0.25">
      <c r="A29" s="3" t="s">
        <v>22</v>
      </c>
      <c r="B29" s="3">
        <v>2015</v>
      </c>
      <c r="C29" s="3">
        <v>403464.06</v>
      </c>
      <c r="D29" s="3">
        <v>368994.61</v>
      </c>
      <c r="E29" s="15">
        <v>109.077</v>
      </c>
      <c r="F29" s="3">
        <v>105.482</v>
      </c>
      <c r="G29" s="3">
        <v>112.794</v>
      </c>
      <c r="H29" s="3">
        <v>0.98319999999999996</v>
      </c>
      <c r="I29" s="3">
        <v>0.95079999999999998</v>
      </c>
      <c r="J29" s="3">
        <v>1.0166999999999999</v>
      </c>
      <c r="K29" s="3">
        <v>0.3221</v>
      </c>
      <c r="L29" s="15"/>
      <c r="M29" s="3">
        <v>9.077</v>
      </c>
      <c r="N29" s="3">
        <f t="shared" si="0"/>
        <v>9.3414508141460351E-2</v>
      </c>
      <c r="O29" s="2"/>
    </row>
    <row r="30" spans="1:15" x14ac:dyDescent="0.25">
      <c r="A30" s="3" t="s">
        <v>22</v>
      </c>
      <c r="B30" s="3">
        <v>2016</v>
      </c>
      <c r="C30" s="3">
        <v>405543.46</v>
      </c>
      <c r="D30" s="3">
        <v>361695.96</v>
      </c>
      <c r="E30" s="15">
        <v>112.982</v>
      </c>
      <c r="F30" s="3">
        <v>109.258</v>
      </c>
      <c r="G30" s="3">
        <v>116.833</v>
      </c>
      <c r="H30" s="3">
        <v>1.0426</v>
      </c>
      <c r="I30" s="3">
        <v>1.0083</v>
      </c>
      <c r="J30" s="3">
        <v>1.0782</v>
      </c>
      <c r="K30" s="3">
        <v>1.47E-2</v>
      </c>
      <c r="L30" s="15"/>
      <c r="M30" s="3">
        <v>12.982100000000001</v>
      </c>
      <c r="N30" s="3">
        <f t="shared" si="0"/>
        <v>0.12122750831941831</v>
      </c>
      <c r="O30" s="2"/>
    </row>
    <row r="31" spans="1:15" x14ac:dyDescent="0.25">
      <c r="A31" s="3" t="s">
        <v>23</v>
      </c>
      <c r="B31" s="3">
        <v>2011</v>
      </c>
      <c r="C31" s="3">
        <v>191526.94</v>
      </c>
      <c r="D31" s="3">
        <v>177002.16</v>
      </c>
      <c r="E31" s="15">
        <v>110.93300000000001</v>
      </c>
      <c r="F31" s="3">
        <v>107.247</v>
      </c>
      <c r="G31" s="3">
        <v>114.745</v>
      </c>
      <c r="H31" s="3">
        <v>0.97899999999999998</v>
      </c>
      <c r="I31" s="3">
        <v>0.94650000000000001</v>
      </c>
      <c r="J31" s="3">
        <v>1.0126999999999999</v>
      </c>
      <c r="K31" s="3">
        <v>0.21929999999999999</v>
      </c>
      <c r="L31" s="15"/>
      <c r="M31" s="3">
        <v>10.932600000000001</v>
      </c>
      <c r="N31" s="3">
        <f t="shared" si="0"/>
        <v>8.2059902545821961E-2</v>
      </c>
      <c r="O31" s="2"/>
    </row>
    <row r="32" spans="1:15" x14ac:dyDescent="0.25">
      <c r="A32" s="3" t="s">
        <v>23</v>
      </c>
      <c r="B32" s="3">
        <v>2012</v>
      </c>
      <c r="C32" s="3">
        <v>177250.68</v>
      </c>
      <c r="D32" s="3">
        <v>195763.27</v>
      </c>
      <c r="E32" s="15">
        <v>96.084000000000003</v>
      </c>
      <c r="F32" s="3">
        <v>92.887</v>
      </c>
      <c r="G32" s="3">
        <v>99.391000000000005</v>
      </c>
      <c r="H32" s="3">
        <v>0.88139999999999996</v>
      </c>
      <c r="I32" s="3">
        <v>0.85199999999999998</v>
      </c>
      <c r="J32" s="3">
        <v>0.91169999999999995</v>
      </c>
      <c r="K32" s="3" t="s">
        <v>53</v>
      </c>
      <c r="L32" s="15">
        <v>1</v>
      </c>
      <c r="M32" s="3">
        <v>-3.9159000000000002</v>
      </c>
      <c r="N32" s="3">
        <f t="shared" si="0"/>
        <v>-9.4566207440241468E-2</v>
      </c>
      <c r="O32" s="2"/>
    </row>
    <row r="33" spans="1:15" x14ac:dyDescent="0.25">
      <c r="A33" s="3" t="s">
        <v>23</v>
      </c>
      <c r="B33" s="3">
        <v>2013</v>
      </c>
      <c r="C33" s="3">
        <v>182943.11</v>
      </c>
      <c r="D33" s="3">
        <v>184685.38</v>
      </c>
      <c r="E33" s="15">
        <v>101.328</v>
      </c>
      <c r="F33" s="3">
        <v>97.96</v>
      </c>
      <c r="G33" s="3">
        <v>104.812</v>
      </c>
      <c r="H33" s="3">
        <v>0.9204</v>
      </c>
      <c r="I33" s="3">
        <v>0.88980000000000004</v>
      </c>
      <c r="J33" s="3">
        <v>0.95199999999999996</v>
      </c>
      <c r="K33" s="3" t="s">
        <v>53</v>
      </c>
      <c r="L33" s="15">
        <v>1</v>
      </c>
      <c r="M33" s="3">
        <v>1.3281000000000001</v>
      </c>
      <c r="N33" s="3">
        <f t="shared" si="0"/>
        <v>-9.4337191173443635E-3</v>
      </c>
      <c r="O33" s="2"/>
    </row>
    <row r="34" spans="1:15" x14ac:dyDescent="0.25">
      <c r="A34" s="3" t="s">
        <v>23</v>
      </c>
      <c r="B34" s="3">
        <v>2014</v>
      </c>
      <c r="C34" s="3">
        <v>177337.04</v>
      </c>
      <c r="D34" s="3">
        <v>170906.81</v>
      </c>
      <c r="E34" s="15">
        <v>105.09</v>
      </c>
      <c r="F34" s="3">
        <v>101.598</v>
      </c>
      <c r="G34" s="3">
        <v>108.702</v>
      </c>
      <c r="H34" s="3">
        <v>0.98299999999999998</v>
      </c>
      <c r="I34" s="3">
        <v>0.95030000000000003</v>
      </c>
      <c r="J34" s="3">
        <v>1.0167999999999999</v>
      </c>
      <c r="K34" s="3">
        <v>0.3201</v>
      </c>
      <c r="L34" s="15"/>
      <c r="M34" s="3">
        <v>5.0902000000000003</v>
      </c>
      <c r="N34" s="3">
        <f t="shared" si="0"/>
        <v>3.7624188293023719E-2</v>
      </c>
      <c r="O34" s="2"/>
    </row>
    <row r="35" spans="1:15" x14ac:dyDescent="0.25">
      <c r="A35" s="3" t="s">
        <v>23</v>
      </c>
      <c r="B35" s="3">
        <v>2015</v>
      </c>
      <c r="C35" s="3">
        <v>182552.28</v>
      </c>
      <c r="D35" s="3">
        <v>174927.28</v>
      </c>
      <c r="E35" s="15">
        <v>105.85</v>
      </c>
      <c r="F35" s="3">
        <v>102.333</v>
      </c>
      <c r="G35" s="3">
        <v>109.488</v>
      </c>
      <c r="H35" s="3">
        <v>0.95409999999999995</v>
      </c>
      <c r="I35" s="3">
        <v>0.9224</v>
      </c>
      <c r="J35" s="3">
        <v>0.9869</v>
      </c>
      <c r="K35" s="3">
        <v>6.4999999999999997E-3</v>
      </c>
      <c r="L35" s="15">
        <v>1</v>
      </c>
      <c r="M35" s="3">
        <v>5.8498000000000001</v>
      </c>
      <c r="N35" s="3">
        <f t="shared" si="0"/>
        <v>4.3589541894208939E-2</v>
      </c>
      <c r="O35" s="2"/>
    </row>
    <row r="36" spans="1:15" x14ac:dyDescent="0.25">
      <c r="A36" s="3" t="s">
        <v>23</v>
      </c>
      <c r="B36" s="3">
        <v>2016</v>
      </c>
      <c r="C36" s="3">
        <v>199894.05</v>
      </c>
      <c r="D36" s="3">
        <v>191588.94</v>
      </c>
      <c r="E36" s="15">
        <v>105.128</v>
      </c>
      <c r="F36" s="3">
        <v>101.64100000000001</v>
      </c>
      <c r="G36" s="3">
        <v>108.735</v>
      </c>
      <c r="H36" s="3">
        <v>0.97009999999999996</v>
      </c>
      <c r="I36" s="3">
        <v>0.93799999999999994</v>
      </c>
      <c r="J36" s="3">
        <v>1.0034000000000001</v>
      </c>
      <c r="K36" s="3">
        <v>7.8200000000000006E-2</v>
      </c>
      <c r="L36" s="15"/>
      <c r="M36" s="3">
        <v>5.1280000000000001</v>
      </c>
      <c r="N36" s="3">
        <f t="shared" si="0"/>
        <v>4.3348587867337196E-2</v>
      </c>
      <c r="O36" s="2"/>
    </row>
    <row r="37" spans="1:15" x14ac:dyDescent="0.25">
      <c r="A37" s="3" t="s">
        <v>24</v>
      </c>
      <c r="B37" s="3">
        <v>2011</v>
      </c>
      <c r="C37" s="3">
        <v>3850503.28</v>
      </c>
      <c r="D37" s="3">
        <v>3398296.37</v>
      </c>
      <c r="E37" s="15">
        <v>113.307</v>
      </c>
      <c r="F37" s="3">
        <v>113.194</v>
      </c>
      <c r="G37" s="3">
        <v>113.42</v>
      </c>
      <c r="H37" s="3" t="s">
        <v>12</v>
      </c>
      <c r="I37" s="3" t="s">
        <v>12</v>
      </c>
      <c r="J37" s="3" t="s">
        <v>12</v>
      </c>
      <c r="K37" s="3" t="s">
        <v>12</v>
      </c>
      <c r="L37" s="15"/>
      <c r="M37" s="3">
        <v>13.306900000000001</v>
      </c>
      <c r="N37" s="3">
        <f t="shared" si="0"/>
        <v>0.13306870877774557</v>
      </c>
      <c r="O37" s="2"/>
    </row>
    <row r="38" spans="1:15" x14ac:dyDescent="0.25">
      <c r="A38" s="3" t="s">
        <v>24</v>
      </c>
      <c r="B38" s="3">
        <v>2012</v>
      </c>
      <c r="C38" s="3">
        <v>3739740.07</v>
      </c>
      <c r="D38" s="3">
        <v>3440304.27</v>
      </c>
      <c r="E38" s="15">
        <v>109.017</v>
      </c>
      <c r="F38" s="3">
        <v>105.43899999999999</v>
      </c>
      <c r="G38" s="3">
        <v>112.71599999999999</v>
      </c>
      <c r="H38" s="3" t="s">
        <v>12</v>
      </c>
      <c r="I38" s="3" t="s">
        <v>12</v>
      </c>
      <c r="J38" s="3" t="s">
        <v>12</v>
      </c>
      <c r="K38" s="3" t="s">
        <v>12</v>
      </c>
      <c r="L38" s="15"/>
      <c r="M38" s="3">
        <v>9.0167999999999999</v>
      </c>
      <c r="N38" s="3">
        <f t="shared" si="0"/>
        <v>8.7037592172043432E-2</v>
      </c>
      <c r="O38" s="2"/>
    </row>
    <row r="39" spans="1:15" x14ac:dyDescent="0.25">
      <c r="A39" s="3" t="s">
        <v>24</v>
      </c>
      <c r="B39" s="3">
        <v>2013</v>
      </c>
      <c r="C39" s="3">
        <v>3816698.92</v>
      </c>
      <c r="D39" s="3">
        <v>3456083.29</v>
      </c>
      <c r="E39" s="15">
        <v>110.092</v>
      </c>
      <c r="F39" s="3">
        <v>106.48</v>
      </c>
      <c r="G39" s="3">
        <v>113.828</v>
      </c>
      <c r="H39" s="3" t="s">
        <v>12</v>
      </c>
      <c r="I39" s="3" t="s">
        <v>12</v>
      </c>
      <c r="J39" s="3" t="s">
        <v>12</v>
      </c>
      <c r="K39" s="3" t="s">
        <v>12</v>
      </c>
      <c r="L39" s="15"/>
      <c r="M39" s="3">
        <v>10.0924</v>
      </c>
      <c r="N39" s="3">
        <f t="shared" si="0"/>
        <v>0.10434228568606052</v>
      </c>
      <c r="O39" s="2"/>
    </row>
    <row r="40" spans="1:15" x14ac:dyDescent="0.25">
      <c r="A40" s="3" t="s">
        <v>24</v>
      </c>
      <c r="B40" s="3">
        <v>2014</v>
      </c>
      <c r="C40" s="3">
        <v>3658778.62</v>
      </c>
      <c r="D40" s="3">
        <v>3405615.86</v>
      </c>
      <c r="E40" s="15">
        <v>106.907</v>
      </c>
      <c r="F40" s="3">
        <v>103.399</v>
      </c>
      <c r="G40" s="3">
        <v>110.535</v>
      </c>
      <c r="H40" s="3" t="s">
        <v>12</v>
      </c>
      <c r="I40" s="3" t="s">
        <v>12</v>
      </c>
      <c r="J40" s="3" t="s">
        <v>12</v>
      </c>
      <c r="K40" s="3" t="s">
        <v>12</v>
      </c>
      <c r="L40" s="15"/>
      <c r="M40" s="3">
        <v>6.9071999999999996</v>
      </c>
      <c r="N40" s="3">
        <f t="shared" si="0"/>
        <v>7.4336851367611478E-2</v>
      </c>
      <c r="O40" s="2"/>
    </row>
    <row r="41" spans="1:15" x14ac:dyDescent="0.25">
      <c r="A41" s="3" t="s">
        <v>24</v>
      </c>
      <c r="B41" s="3">
        <v>2015</v>
      </c>
      <c r="C41" s="3">
        <v>3977642.63</v>
      </c>
      <c r="D41" s="3">
        <v>3576094.07</v>
      </c>
      <c r="E41" s="15">
        <v>110.93899999999999</v>
      </c>
      <c r="F41" s="3">
        <v>107.29900000000001</v>
      </c>
      <c r="G41" s="3">
        <v>114.703</v>
      </c>
      <c r="H41" s="3" t="s">
        <v>12</v>
      </c>
      <c r="I41" s="3" t="s">
        <v>12</v>
      </c>
      <c r="J41" s="3" t="s">
        <v>12</v>
      </c>
      <c r="K41" s="3" t="s">
        <v>12</v>
      </c>
      <c r="L41" s="15"/>
      <c r="M41" s="3">
        <v>10.9392</v>
      </c>
      <c r="N41" s="3">
        <f t="shared" si="0"/>
        <v>0.11228691196034446</v>
      </c>
      <c r="O41" s="2"/>
    </row>
    <row r="42" spans="1:15" x14ac:dyDescent="0.25">
      <c r="A42" s="3" t="s">
        <v>24</v>
      </c>
      <c r="B42" s="3">
        <v>2016</v>
      </c>
      <c r="C42" s="3">
        <v>3866975.25</v>
      </c>
      <c r="D42" s="3">
        <v>3556290.64</v>
      </c>
      <c r="E42" s="15">
        <v>108.364</v>
      </c>
      <c r="F42" s="3">
        <v>104.80800000000001</v>
      </c>
      <c r="G42" s="3">
        <v>112.04</v>
      </c>
      <c r="H42" s="3" t="s">
        <v>12</v>
      </c>
      <c r="I42" s="3" t="s">
        <v>12</v>
      </c>
      <c r="J42" s="3" t="s">
        <v>12</v>
      </c>
      <c r="K42" s="3" t="s">
        <v>12</v>
      </c>
      <c r="L42" s="15"/>
      <c r="M42" s="3">
        <v>8.3637999999999995</v>
      </c>
      <c r="N42" s="3">
        <f t="shared" si="0"/>
        <v>8.7361985127289765E-2</v>
      </c>
      <c r="O42" s="2"/>
    </row>
    <row r="43" spans="1:15" s="15" customFormat="1" x14ac:dyDescent="0.25"/>
    <row r="44" spans="1:15" x14ac:dyDescent="0.25">
      <c r="A44" s="3" t="s">
        <v>54</v>
      </c>
      <c r="B44" s="3"/>
      <c r="C44" s="3"/>
      <c r="D44" s="3"/>
      <c r="F44" s="3"/>
      <c r="G44" s="3"/>
      <c r="H44" s="3"/>
      <c r="I44" s="3"/>
      <c r="J44" s="3"/>
      <c r="K44" s="3"/>
      <c r="M44" s="3"/>
      <c r="N44" s="3"/>
      <c r="O44" s="2"/>
    </row>
    <row r="45" spans="1:15" x14ac:dyDescent="0.25">
      <c r="A45" s="3"/>
      <c r="B45" s="3"/>
      <c r="C45" s="3"/>
      <c r="D45" s="3"/>
      <c r="F45" s="3"/>
      <c r="G45" s="3"/>
      <c r="H45" s="3"/>
      <c r="I45" s="3"/>
      <c r="J45" s="3"/>
      <c r="K45" s="3"/>
      <c r="M45" s="3"/>
      <c r="N45" s="3"/>
      <c r="O45" s="2"/>
    </row>
    <row r="46" spans="1:15" x14ac:dyDescent="0.25">
      <c r="A46" s="3"/>
      <c r="B46" s="3"/>
      <c r="C46" s="3"/>
      <c r="D46" s="3"/>
      <c r="F46" s="3"/>
      <c r="G46" s="3"/>
      <c r="H46" s="3"/>
      <c r="I46" s="3"/>
      <c r="J46" s="3"/>
      <c r="K46" s="3"/>
      <c r="M46" s="3"/>
      <c r="N46" s="3"/>
      <c r="O46" s="2"/>
    </row>
    <row r="47" spans="1:15" x14ac:dyDescent="0.25">
      <c r="A47" s="3"/>
      <c r="B47" s="3"/>
      <c r="C47" s="3"/>
      <c r="D47" s="3"/>
      <c r="F47" s="3"/>
      <c r="G47" s="3"/>
      <c r="H47" s="3"/>
      <c r="I47" s="3"/>
      <c r="J47" s="3"/>
      <c r="K47" s="3"/>
      <c r="M47" s="3"/>
      <c r="N47" s="3"/>
      <c r="O47" s="2"/>
    </row>
    <row r="48" spans="1:15" x14ac:dyDescent="0.25">
      <c r="A48" s="3"/>
      <c r="B48" s="3"/>
      <c r="C48" s="3"/>
      <c r="D48" s="3"/>
      <c r="F48" s="3"/>
      <c r="G48" s="3"/>
      <c r="H48" s="3"/>
      <c r="I48" s="3"/>
      <c r="J48" s="3"/>
      <c r="K48" s="3"/>
      <c r="M48" s="3"/>
      <c r="N48" s="3"/>
      <c r="O48" s="2"/>
    </row>
    <row r="49" spans="1:15" x14ac:dyDescent="0.25">
      <c r="A49" s="3" t="s">
        <v>66</v>
      </c>
      <c r="B49" s="3"/>
      <c r="C49" s="3"/>
      <c r="D49" s="3"/>
      <c r="F49" s="3"/>
      <c r="G49" s="3"/>
      <c r="H49" s="3"/>
      <c r="I49" s="3"/>
      <c r="J49" s="3"/>
      <c r="K49" s="3"/>
      <c r="M49" s="3"/>
      <c r="N49" s="3"/>
      <c r="O49" s="2"/>
    </row>
    <row r="50" spans="1:15" x14ac:dyDescent="0.25">
      <c r="A50" s="3" t="s">
        <v>55</v>
      </c>
      <c r="B50" s="3"/>
      <c r="C50" s="3"/>
      <c r="D50" s="3"/>
      <c r="F50" s="3"/>
      <c r="G50" s="3"/>
      <c r="H50" s="3"/>
      <c r="I50" s="3"/>
      <c r="J50" s="3"/>
      <c r="K50" s="3"/>
      <c r="M50" s="3"/>
      <c r="N50" s="3"/>
      <c r="O50" s="2"/>
    </row>
    <row r="51" spans="1:15" x14ac:dyDescent="0.25">
      <c r="A51" s="3"/>
      <c r="B51" s="3"/>
      <c r="C51" s="3"/>
      <c r="D51" s="3"/>
      <c r="F51" s="3"/>
      <c r="G51" s="3"/>
      <c r="H51" s="3"/>
      <c r="I51" s="3"/>
      <c r="J51" s="3"/>
      <c r="K51" s="3"/>
      <c r="M51" s="3"/>
      <c r="N51" s="3"/>
      <c r="O51" s="2"/>
    </row>
    <row r="52" spans="1:15" x14ac:dyDescent="0.25">
      <c r="A52" s="3" t="s">
        <v>3</v>
      </c>
      <c r="B52" s="3" t="s">
        <v>25</v>
      </c>
      <c r="C52" s="3" t="s">
        <v>26</v>
      </c>
      <c r="D52" s="3" t="s">
        <v>27</v>
      </c>
      <c r="E52" s="17" t="s">
        <v>28</v>
      </c>
      <c r="F52" s="3" t="s">
        <v>29</v>
      </c>
      <c r="G52" s="3" t="s">
        <v>30</v>
      </c>
      <c r="H52" s="3" t="s">
        <v>31</v>
      </c>
      <c r="I52" s="3" t="s">
        <v>32</v>
      </c>
      <c r="J52" s="3" t="s">
        <v>33</v>
      </c>
      <c r="K52" s="3" t="s">
        <v>34</v>
      </c>
      <c r="M52" s="3"/>
      <c r="N52" s="3"/>
      <c r="O52" s="2"/>
    </row>
    <row r="53" spans="1:15" x14ac:dyDescent="0.25">
      <c r="A53" s="3" t="s">
        <v>19</v>
      </c>
      <c r="B53" s="3">
        <v>0.95130000000000003</v>
      </c>
      <c r="C53" s="3">
        <v>0.93059999999999998</v>
      </c>
      <c r="D53" s="3">
        <v>0.97260000000000002</v>
      </c>
      <c r="E53" s="17">
        <v>-4.99E-2</v>
      </c>
      <c r="F53" s="3">
        <v>1.1299999999999999E-2</v>
      </c>
      <c r="G53" s="3">
        <v>0.05</v>
      </c>
      <c r="H53" s="3">
        <v>-7.1999999999999995E-2</v>
      </c>
      <c r="I53" s="3">
        <v>-2.7799999999999998E-2</v>
      </c>
      <c r="J53" s="3">
        <v>19.559999999999999</v>
      </c>
      <c r="K53" s="3" t="s">
        <v>53</v>
      </c>
      <c r="M53" s="3"/>
      <c r="N53" s="3"/>
      <c r="O53" s="2"/>
    </row>
    <row r="54" spans="1:15" x14ac:dyDescent="0.25">
      <c r="A54" s="3" t="s">
        <v>20</v>
      </c>
      <c r="B54" s="3">
        <v>0.97599999999999998</v>
      </c>
      <c r="C54" s="3">
        <v>0.95479999999999998</v>
      </c>
      <c r="D54" s="3">
        <v>0.99760000000000004</v>
      </c>
      <c r="E54" s="17">
        <v>-2.4299999999999999E-2</v>
      </c>
      <c r="F54" s="3">
        <v>1.12E-2</v>
      </c>
      <c r="G54" s="3">
        <v>0.05</v>
      </c>
      <c r="H54" s="3">
        <v>-4.6300000000000001E-2</v>
      </c>
      <c r="I54" s="3">
        <v>-2.3999999999999998E-3</v>
      </c>
      <c r="J54" s="3">
        <v>4.72</v>
      </c>
      <c r="K54" s="3">
        <v>2.98E-2</v>
      </c>
      <c r="M54" s="3"/>
      <c r="N54" s="3"/>
      <c r="O54" s="2"/>
    </row>
    <row r="55" spans="1:15" x14ac:dyDescent="0.25">
      <c r="A55" s="3" t="s">
        <v>21</v>
      </c>
      <c r="B55" s="3">
        <v>0.97709999999999997</v>
      </c>
      <c r="C55" s="3">
        <v>0.95579999999999998</v>
      </c>
      <c r="D55" s="3">
        <v>0.99890000000000001</v>
      </c>
      <c r="E55" s="17">
        <v>-2.3099999999999999E-2</v>
      </c>
      <c r="F55" s="3">
        <v>1.12E-2</v>
      </c>
      <c r="G55" s="3">
        <v>0.05</v>
      </c>
      <c r="H55" s="3">
        <v>-4.5199999999999997E-2</v>
      </c>
      <c r="I55" s="3">
        <v>-1.1000000000000001E-3</v>
      </c>
      <c r="J55" s="3">
        <v>4.24</v>
      </c>
      <c r="K55" s="3">
        <v>3.9600000000000003E-2</v>
      </c>
      <c r="M55" s="3"/>
      <c r="N55" s="3"/>
      <c r="O55" s="2"/>
    </row>
    <row r="56" spans="1:15" x14ac:dyDescent="0.25">
      <c r="A56" s="3" t="s">
        <v>22</v>
      </c>
      <c r="B56" s="3">
        <v>0.98540000000000005</v>
      </c>
      <c r="C56" s="3">
        <v>0.96379999999999999</v>
      </c>
      <c r="D56" s="3">
        <v>1.0074000000000001</v>
      </c>
      <c r="E56" s="17">
        <v>-1.47E-2</v>
      </c>
      <c r="F56" s="3">
        <v>1.1299999999999999E-2</v>
      </c>
      <c r="G56" s="3">
        <v>0.05</v>
      </c>
      <c r="H56" s="3">
        <v>-3.6799999999999999E-2</v>
      </c>
      <c r="I56" s="3">
        <v>7.4000000000000003E-3</v>
      </c>
      <c r="J56" s="3">
        <v>1.7</v>
      </c>
      <c r="K56" s="3">
        <v>0.1925</v>
      </c>
      <c r="M56" s="3"/>
      <c r="N56" s="3"/>
      <c r="O56" s="2"/>
    </row>
    <row r="57" spans="1:15" x14ac:dyDescent="0.25">
      <c r="A57" s="3" t="s">
        <v>23</v>
      </c>
      <c r="B57" s="3">
        <v>1.0065</v>
      </c>
      <c r="C57" s="3">
        <v>0.98409999999999997</v>
      </c>
      <c r="D57" s="3">
        <v>1.0293000000000001</v>
      </c>
      <c r="E57" s="17">
        <v>6.4999999999999997E-3</v>
      </c>
      <c r="F57" s="3">
        <v>1.15E-2</v>
      </c>
      <c r="G57" s="3">
        <v>0.05</v>
      </c>
      <c r="H57" s="3">
        <v>-1.6E-2</v>
      </c>
      <c r="I57" s="3">
        <v>2.8899999999999999E-2</v>
      </c>
      <c r="J57" s="3">
        <v>0.32</v>
      </c>
      <c r="K57" s="3">
        <v>0.57320000000000004</v>
      </c>
      <c r="M57" s="3"/>
      <c r="N57" s="3"/>
      <c r="O57" s="2"/>
    </row>
    <row r="58" spans="1:15" x14ac:dyDescent="0.25">
      <c r="A58" s="3"/>
      <c r="B58" s="3"/>
      <c r="C58" s="3"/>
      <c r="D58" s="3"/>
      <c r="F58" s="3"/>
      <c r="G58" s="3"/>
      <c r="H58" s="3"/>
      <c r="I58" s="3"/>
      <c r="J58" s="3"/>
      <c r="K58" s="3"/>
      <c r="M58" s="3"/>
      <c r="N58" s="3"/>
      <c r="O58" s="2"/>
    </row>
    <row r="59" spans="1:15" x14ac:dyDescent="0.25">
      <c r="A59" s="3" t="s">
        <v>54</v>
      </c>
      <c r="B59" s="3"/>
      <c r="C59" s="3"/>
      <c r="D59" s="3"/>
      <c r="F59" s="3"/>
      <c r="G59" s="3"/>
      <c r="H59" s="3"/>
      <c r="I59" s="3"/>
      <c r="J59" s="3"/>
      <c r="K59" s="3"/>
      <c r="M59" s="3"/>
      <c r="N59" s="3"/>
      <c r="O59" s="2"/>
    </row>
    <row r="60" spans="1:15" x14ac:dyDescent="0.25">
      <c r="A60" s="3"/>
      <c r="B60" s="3"/>
      <c r="C60" s="3"/>
      <c r="D60" s="3"/>
      <c r="F60" s="3"/>
      <c r="G60" s="3"/>
      <c r="H60" s="3"/>
      <c r="I60" s="3"/>
      <c r="J60" s="3"/>
      <c r="K60" s="3"/>
      <c r="M60" s="3"/>
      <c r="N60" s="3"/>
      <c r="O60" s="2"/>
    </row>
    <row r="61" spans="1:15" x14ac:dyDescent="0.25">
      <c r="A61" s="3"/>
      <c r="B61" s="3"/>
      <c r="C61" s="3"/>
      <c r="D61" s="3"/>
      <c r="F61" s="3"/>
      <c r="G61" s="3"/>
      <c r="H61" s="3"/>
      <c r="I61" s="3"/>
      <c r="J61" s="3"/>
      <c r="K61" s="3"/>
      <c r="M61" s="3"/>
      <c r="N61" s="3"/>
      <c r="O61" s="2"/>
    </row>
    <row r="62" spans="1:15" x14ac:dyDescent="0.25">
      <c r="A62" s="3"/>
      <c r="B62" s="3"/>
      <c r="C62" s="3"/>
      <c r="D62" s="3"/>
      <c r="F62" s="3"/>
      <c r="G62" s="3"/>
      <c r="H62" s="3"/>
      <c r="I62" s="3"/>
      <c r="J62" s="3"/>
      <c r="K62" s="3"/>
      <c r="M62" s="3"/>
      <c r="N62" s="3"/>
      <c r="O62" s="2"/>
    </row>
    <row r="63" spans="1:15" x14ac:dyDescent="0.25">
      <c r="A63" s="3"/>
      <c r="B63" s="3"/>
      <c r="C63" s="3"/>
      <c r="D63" s="3"/>
      <c r="F63" s="3"/>
      <c r="G63" s="3"/>
      <c r="H63" s="3"/>
      <c r="I63" s="3"/>
      <c r="J63" s="3"/>
      <c r="K63" s="3"/>
      <c r="M63" s="3"/>
      <c r="N63" s="3"/>
      <c r="O63" s="2"/>
    </row>
    <row r="64" spans="1:15" x14ac:dyDescent="0.25">
      <c r="A64" s="3" t="s">
        <v>66</v>
      </c>
      <c r="B64" s="3"/>
      <c r="C64" s="3"/>
      <c r="D64" s="3"/>
      <c r="F64" s="3"/>
      <c r="G64" s="3"/>
      <c r="H64" s="3"/>
      <c r="I64" s="3"/>
      <c r="J64" s="3"/>
      <c r="K64" s="3"/>
      <c r="M64" s="3"/>
      <c r="N64" s="3"/>
      <c r="O64" s="2"/>
    </row>
    <row r="65" spans="1:15" x14ac:dyDescent="0.25">
      <c r="A65" s="3" t="s">
        <v>56</v>
      </c>
      <c r="B65" s="3"/>
      <c r="C65" s="3"/>
      <c r="D65" s="3"/>
      <c r="F65" s="3"/>
      <c r="G65" s="3"/>
      <c r="H65" s="3"/>
      <c r="I65" s="3"/>
      <c r="J65" s="3"/>
      <c r="K65" s="3"/>
      <c r="M65" s="3"/>
      <c r="N65" s="3"/>
      <c r="O65" s="2"/>
    </row>
    <row r="66" spans="1:15" x14ac:dyDescent="0.25">
      <c r="A66" s="3"/>
      <c r="B66" s="3"/>
      <c r="C66" s="3"/>
      <c r="D66" s="3"/>
      <c r="F66" s="3"/>
      <c r="G66" s="3"/>
      <c r="H66" s="3"/>
      <c r="I66" s="3"/>
      <c r="J66" s="3"/>
      <c r="K66" s="3"/>
      <c r="M66" s="3"/>
      <c r="N66" s="3"/>
      <c r="O66" s="2"/>
    </row>
    <row r="67" spans="1:15" x14ac:dyDescent="0.25">
      <c r="A67" s="3" t="s">
        <v>3</v>
      </c>
      <c r="B67" s="3" t="s">
        <v>35</v>
      </c>
      <c r="C67" s="3" t="s">
        <v>4</v>
      </c>
      <c r="D67" s="3" t="s">
        <v>36</v>
      </c>
      <c r="E67" s="17" t="s">
        <v>37</v>
      </c>
      <c r="F67" s="3" t="s">
        <v>38</v>
      </c>
      <c r="G67" s="3" t="s">
        <v>29</v>
      </c>
      <c r="H67" s="3" t="s">
        <v>39</v>
      </c>
      <c r="I67" s="3" t="s">
        <v>30</v>
      </c>
      <c r="J67" s="3"/>
      <c r="K67" s="3"/>
      <c r="M67" s="3"/>
      <c r="N67" s="3"/>
      <c r="O67" s="2"/>
    </row>
    <row r="68" spans="1:15" x14ac:dyDescent="0.25">
      <c r="A68" s="3" t="s">
        <v>19</v>
      </c>
      <c r="B68" s="3">
        <v>2011</v>
      </c>
      <c r="C68" s="3">
        <v>2016</v>
      </c>
      <c r="D68" s="3">
        <v>0.91539999999999999</v>
      </c>
      <c r="E68" s="17">
        <v>0.88519999999999999</v>
      </c>
      <c r="F68" s="3">
        <v>0.94669999999999999</v>
      </c>
      <c r="G68" s="3">
        <v>1.7149999999999999E-2</v>
      </c>
      <c r="H68" s="3" t="s">
        <v>53</v>
      </c>
      <c r="I68" s="3">
        <v>0.05</v>
      </c>
      <c r="J68" s="3"/>
      <c r="K68" s="3"/>
      <c r="M68" s="3"/>
      <c r="N68" s="3"/>
      <c r="O68" s="2"/>
    </row>
    <row r="69" spans="1:15" x14ac:dyDescent="0.25">
      <c r="A69" s="3" t="s">
        <v>20</v>
      </c>
      <c r="B69" s="3">
        <v>2011</v>
      </c>
      <c r="C69" s="3">
        <v>2016</v>
      </c>
      <c r="D69" s="3">
        <v>0.95540000000000003</v>
      </c>
      <c r="E69" s="17">
        <v>0.92400000000000004</v>
      </c>
      <c r="F69" s="3">
        <v>0.98780000000000001</v>
      </c>
      <c r="G69" s="3">
        <v>1.704E-2</v>
      </c>
      <c r="H69" s="3">
        <v>7.4000000000000003E-3</v>
      </c>
      <c r="I69" s="3">
        <v>0.05</v>
      </c>
      <c r="J69" s="3"/>
      <c r="K69" s="3"/>
      <c r="M69" s="3"/>
      <c r="N69" s="3"/>
      <c r="O69" s="2"/>
    </row>
    <row r="70" spans="1:15" x14ac:dyDescent="0.25">
      <c r="A70" s="3" t="s">
        <v>21</v>
      </c>
      <c r="B70" s="3">
        <v>2011</v>
      </c>
      <c r="C70" s="3">
        <v>2016</v>
      </c>
      <c r="D70" s="3">
        <v>0.9647</v>
      </c>
      <c r="E70" s="17">
        <v>0.93289999999999995</v>
      </c>
      <c r="F70" s="3">
        <v>0.99770000000000003</v>
      </c>
      <c r="G70" s="3">
        <v>1.711E-2</v>
      </c>
      <c r="H70" s="3">
        <v>3.5999999999999997E-2</v>
      </c>
      <c r="I70" s="3">
        <v>0.05</v>
      </c>
      <c r="J70" s="3"/>
      <c r="K70" s="3"/>
      <c r="M70" s="3"/>
      <c r="N70" s="3"/>
      <c r="O70" s="2"/>
    </row>
    <row r="71" spans="1:15" x14ac:dyDescent="0.25">
      <c r="A71" s="3" t="s">
        <v>22</v>
      </c>
      <c r="B71" s="3">
        <v>2011</v>
      </c>
      <c r="C71" s="3">
        <v>2016</v>
      </c>
      <c r="D71" s="3">
        <v>0.99409999999999998</v>
      </c>
      <c r="E71" s="17">
        <v>0.96120000000000005</v>
      </c>
      <c r="F71" s="3">
        <v>1.0281</v>
      </c>
      <c r="G71" s="3">
        <v>1.7180000000000001E-2</v>
      </c>
      <c r="H71" s="3">
        <v>0.73</v>
      </c>
      <c r="I71" s="3">
        <v>0.05</v>
      </c>
      <c r="J71" s="3"/>
      <c r="K71" s="3"/>
      <c r="M71" s="3"/>
      <c r="N71" s="3"/>
      <c r="O71" s="2"/>
    </row>
    <row r="72" spans="1:15" x14ac:dyDescent="0.25">
      <c r="A72" s="3" t="s">
        <v>23</v>
      </c>
      <c r="B72" s="3">
        <v>2011</v>
      </c>
      <c r="C72" s="3">
        <v>2016</v>
      </c>
      <c r="D72" s="3">
        <v>0.94769999999999999</v>
      </c>
      <c r="E72" s="17">
        <v>0.91590000000000005</v>
      </c>
      <c r="F72" s="3">
        <v>0.98060000000000003</v>
      </c>
      <c r="G72" s="3">
        <v>1.7420000000000001E-2</v>
      </c>
      <c r="H72" s="3">
        <v>2E-3</v>
      </c>
      <c r="I72" s="3">
        <v>0.05</v>
      </c>
      <c r="J72" s="3"/>
      <c r="K72" s="3"/>
      <c r="M72" s="3"/>
      <c r="N72" s="3"/>
      <c r="O72" s="2"/>
    </row>
    <row r="73" spans="1:15" x14ac:dyDescent="0.25">
      <c r="A73" s="3" t="s">
        <v>24</v>
      </c>
      <c r="B73" s="3">
        <v>2011</v>
      </c>
      <c r="C73" s="3">
        <v>2016</v>
      </c>
      <c r="D73" s="3">
        <v>0.95640000000000003</v>
      </c>
      <c r="E73" s="17">
        <v>0.92500000000000004</v>
      </c>
      <c r="F73" s="3">
        <v>0.98880000000000001</v>
      </c>
      <c r="G73" s="3">
        <v>1.702E-2</v>
      </c>
      <c r="H73" s="3">
        <v>8.8000000000000005E-3</v>
      </c>
      <c r="I73" s="3">
        <v>0.05</v>
      </c>
      <c r="J73" s="3"/>
      <c r="K73" s="3"/>
      <c r="M73" s="3"/>
      <c r="N73" s="3"/>
      <c r="O73" s="2"/>
    </row>
    <row r="74" spans="1:15" x14ac:dyDescent="0.25">
      <c r="A74" s="3"/>
      <c r="B74" s="3"/>
      <c r="C74" s="3"/>
      <c r="D74" s="3"/>
      <c r="F74" s="3"/>
      <c r="G74" s="3"/>
      <c r="H74" s="3"/>
      <c r="I74" s="3"/>
      <c r="J74" s="3"/>
      <c r="K74" s="3"/>
      <c r="M74" s="3"/>
      <c r="N74" s="3"/>
      <c r="O74" s="2"/>
    </row>
    <row r="75" spans="1:15" x14ac:dyDescent="0.25">
      <c r="A75" s="3" t="s">
        <v>54</v>
      </c>
      <c r="B75" s="3"/>
      <c r="C75" s="3"/>
      <c r="D75" s="3"/>
      <c r="F75" s="3"/>
      <c r="G75" s="3"/>
      <c r="H75" s="3"/>
      <c r="I75" s="3"/>
      <c r="J75" s="3"/>
      <c r="K75" s="3"/>
      <c r="M75" s="3"/>
      <c r="N75" s="3"/>
      <c r="O75" s="2"/>
    </row>
    <row r="76" spans="1:15" x14ac:dyDescent="0.25">
      <c r="A76" s="3"/>
      <c r="B76" s="3"/>
      <c r="C76" s="3"/>
      <c r="D76" s="3"/>
      <c r="F76" s="3"/>
      <c r="G76" s="3"/>
      <c r="H76" s="3"/>
      <c r="I76" s="3"/>
      <c r="J76" s="3"/>
      <c r="K76" s="3"/>
      <c r="M76" s="3"/>
      <c r="N76" s="3"/>
      <c r="O76" s="2"/>
    </row>
    <row r="77" spans="1:15" x14ac:dyDescent="0.25">
      <c r="A77" s="3"/>
      <c r="B77" s="3"/>
      <c r="C77" s="3"/>
      <c r="D77" s="3"/>
      <c r="F77" s="3"/>
      <c r="G77" s="3"/>
      <c r="H77" s="3"/>
      <c r="I77" s="3"/>
      <c r="J77" s="3"/>
      <c r="K77" s="3"/>
      <c r="M77" s="3"/>
      <c r="N77" s="3"/>
      <c r="O77" s="2"/>
    </row>
    <row r="78" spans="1:15" x14ac:dyDescent="0.25">
      <c r="A78" s="3"/>
      <c r="B78" s="3"/>
      <c r="C78" s="3"/>
      <c r="D78" s="3"/>
      <c r="F78" s="3"/>
      <c r="G78" s="3"/>
      <c r="H78" s="3"/>
      <c r="I78" s="3"/>
      <c r="J78" s="3"/>
      <c r="K78" s="3"/>
      <c r="M78" s="3"/>
      <c r="N78" s="3"/>
      <c r="O78" s="2"/>
    </row>
    <row r="79" spans="1:15" x14ac:dyDescent="0.25">
      <c r="A79" s="3"/>
      <c r="B79" s="3"/>
      <c r="C79" s="3"/>
      <c r="D79" s="3"/>
      <c r="F79" s="3"/>
      <c r="G79" s="3"/>
      <c r="H79" s="3"/>
      <c r="I79" s="3"/>
      <c r="J79" s="3"/>
      <c r="K79" s="3"/>
      <c r="M79" s="3"/>
      <c r="N79" s="3"/>
      <c r="O79" s="2"/>
    </row>
    <row r="80" spans="1:15" x14ac:dyDescent="0.25">
      <c r="A80" s="3"/>
      <c r="B80" s="3"/>
      <c r="C80" s="3"/>
      <c r="D80" s="3"/>
      <c r="F80" s="3"/>
      <c r="G80" s="3"/>
      <c r="H80" s="3"/>
      <c r="I80" s="3"/>
      <c r="J80" s="3"/>
      <c r="K80" s="3"/>
      <c r="M80" s="3"/>
      <c r="N80" s="2"/>
      <c r="O80" s="2"/>
    </row>
    <row r="81" spans="1:15" x14ac:dyDescent="0.25">
      <c r="A81" s="3"/>
      <c r="B81" s="3"/>
      <c r="C81" s="3"/>
      <c r="D81" s="3"/>
      <c r="F81" s="3"/>
      <c r="G81" s="3"/>
      <c r="H81" s="3"/>
      <c r="I81" s="3"/>
      <c r="J81" s="3"/>
      <c r="K81" s="3"/>
      <c r="M81" s="3"/>
      <c r="N81" s="2"/>
      <c r="O81" s="2"/>
    </row>
  </sheetData>
  <hyperlinks>
    <hyperlink ref="B1" r:id="rId1" xr:uid="{00000000-0004-0000-0600-00000000000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M17"/>
  <sheetViews>
    <sheetView showGridLines="0" workbookViewId="0">
      <selection activeCell="F23" sqref="F23"/>
    </sheetView>
  </sheetViews>
  <sheetFormatPr defaultColWidth="9.140625" defaultRowHeight="15" x14ac:dyDescent="0.25"/>
  <cols>
    <col min="1" max="1" width="25" style="3" customWidth="1"/>
    <col min="2" max="7" width="10.85546875" style="3" customWidth="1"/>
    <col min="8" max="12" width="9.140625" style="3"/>
    <col min="13" max="13" width="19.42578125" style="3" customWidth="1"/>
    <col min="14" max="16384" width="9.140625" style="3"/>
  </cols>
  <sheetData>
    <row r="1" spans="1:13" x14ac:dyDescent="0.25">
      <c r="A1" s="84" t="s">
        <v>45</v>
      </c>
      <c r="B1" s="84"/>
      <c r="C1" s="84"/>
      <c r="D1" s="84"/>
      <c r="E1" s="84"/>
      <c r="F1" s="84"/>
      <c r="G1" s="84"/>
    </row>
    <row r="2" spans="1:13" x14ac:dyDescent="0.25">
      <c r="A2" s="69" t="s">
        <v>44</v>
      </c>
      <c r="B2" s="57"/>
      <c r="C2" s="57"/>
      <c r="D2" s="57"/>
      <c r="E2" s="57"/>
      <c r="F2" s="57"/>
      <c r="G2" s="57"/>
    </row>
    <row r="3" spans="1:13" ht="7.5" customHeight="1" x14ac:dyDescent="0.25">
      <c r="A3" s="57"/>
      <c r="B3" s="57"/>
      <c r="C3" s="57"/>
      <c r="D3" s="57"/>
      <c r="E3" s="57"/>
      <c r="F3" s="57"/>
      <c r="G3" s="57"/>
    </row>
    <row r="4" spans="1:13" ht="16.5" customHeight="1" x14ac:dyDescent="0.25">
      <c r="A4" s="82" t="s">
        <v>15</v>
      </c>
      <c r="B4" s="80" t="s">
        <v>9</v>
      </c>
      <c r="C4" s="80"/>
      <c r="D4" s="80"/>
      <c r="E4" s="80"/>
      <c r="F4" s="80"/>
      <c r="G4" s="81"/>
    </row>
    <row r="5" spans="1:13" ht="16.5" customHeight="1" x14ac:dyDescent="0.25">
      <c r="A5" s="83"/>
      <c r="B5" s="58">
        <v>2011</v>
      </c>
      <c r="C5" s="58">
        <v>2012</v>
      </c>
      <c r="D5" s="58">
        <v>2013</v>
      </c>
      <c r="E5" s="58">
        <v>2014</v>
      </c>
      <c r="F5" s="58">
        <v>2015</v>
      </c>
      <c r="G5" s="59">
        <v>2016</v>
      </c>
    </row>
    <row r="6" spans="1:13" ht="35.1" customHeight="1" x14ac:dyDescent="0.25">
      <c r="A6" s="60" t="s">
        <v>2</v>
      </c>
      <c r="B6" s="61" t="str">
        <f>CONCATENATE(tbl_data_relrt!B4, CHAR(10), "(",tbl_data_relrt!C4,", ",tbl_data_relrt!D4,")")</f>
        <v>1.03
(0.99, 1.06)</v>
      </c>
      <c r="C6" s="61" t="str">
        <f>CONCATENATE(tbl_data_relrt!E4,CHAR(10),"(",tbl_data_relrt!F4,", ",tbl_data_relrt!G4,")")</f>
        <v>1.00
(0.97, 1.03)</v>
      </c>
      <c r="D6" s="61" t="str">
        <f>CONCATENATE(tbl_data_relrt!H4, CHAR(10), "(",tbl_data_relrt!I4,", ",tbl_data_relrt!J4,")")</f>
        <v>1.02
(0.99, 1.05)</v>
      </c>
      <c r="E6" s="61" t="str">
        <f>CONCATENATE(tbl_data_relrt!K4, CHAR(10), "(",tbl_data_relrt!L4,", ",tbl_data_relrt!M4,")")</f>
        <v>1.01
(0.97, 1.04)</v>
      </c>
      <c r="F6" s="61" t="str">
        <f>CONCATENATE(tbl_data_relrt!N4,CHAR(10),  "(",tbl_data_relrt!O4,", ",tbl_data_relrt!P4,")")</f>
        <v>0.99
(0.96, 1.03)</v>
      </c>
      <c r="G6" s="62" t="str">
        <f>CONCATENATE(tbl_data_relrt!Q4, CHAR(10), "(",tbl_data_relrt!R4,", ",tbl_data_relrt!S4,")")</f>
        <v>0.98
(0.95, 1.01)</v>
      </c>
    </row>
    <row r="7" spans="1:13" ht="35.1" customHeight="1" x14ac:dyDescent="0.25">
      <c r="A7" s="63" t="s">
        <v>16</v>
      </c>
      <c r="B7" s="64" t="str">
        <f>CONCATENATE(tbl_data_relrt!B5, CHAR(10), "(",tbl_data_relrt!C5,", ",tbl_data_relrt!D5,")")</f>
        <v>1.00
(0.97, 1.04)</v>
      </c>
      <c r="C7" s="64" t="str">
        <f>CONCATENATE(tbl_data_relrt!E5, CHAR(10), "(",tbl_data_relrt!F5,", ",tbl_data_relrt!G5,")")</f>
        <v>1.01
(0.98, 1.05)</v>
      </c>
      <c r="D7" s="64" t="str">
        <f>CONCATENATE(tbl_data_relrt!H5, CHAR(10), "(",tbl_data_relrt!I5,", ",tbl_data_relrt!J5,")")</f>
        <v>1.01
(0.98, 1.05)</v>
      </c>
      <c r="E7" s="64" t="str">
        <f>CONCATENATE(tbl_data_relrt!K5, CHAR(10), "(",tbl_data_relrt!L5,", ",tbl_data_relrt!M5,")")</f>
        <v>1.00
(0.97, 1.03)</v>
      </c>
      <c r="F7" s="64" t="str">
        <f>CONCATENATE(tbl_data_relrt!N5, CHAR(10), "(",tbl_data_relrt!O5,", ",tbl_data_relrt!P5,")")</f>
        <v>1.01
(0.98, 1.04)</v>
      </c>
      <c r="G7" s="65" t="str">
        <f>CONCATENATE(tbl_data_relrt!Q5, CHAR(10), "(",tbl_data_relrt!R5,", ",tbl_data_relrt!S5,")")</f>
        <v>1.00
(0.97, 1.04)</v>
      </c>
    </row>
    <row r="8" spans="1:13" ht="35.1" customHeight="1" x14ac:dyDescent="0.25">
      <c r="A8" s="66" t="s">
        <v>1</v>
      </c>
      <c r="B8" s="67" t="str">
        <f>CONCATENATE(tbl_data_relrt!B6,CHAR(10),  "(",tbl_data_relrt!C6,", ",tbl_data_relrt!D6,")")</f>
        <v>1.01
(0.98, 1.04)</v>
      </c>
      <c r="C8" s="67" t="str">
        <f>CONCATENATE(tbl_data_relrt!E6,CHAR(10),  "(",tbl_data_relrt!F6,", ",tbl_data_relrt!G6,")")</f>
        <v>1.03
(1.00, 1.07)</v>
      </c>
      <c r="D8" s="67" t="str">
        <f>CONCATENATE(tbl_data_relrt!H6,CHAR(10),  "(",tbl_data_relrt!I6,", ",tbl_data_relrt!J6,")")</f>
        <v>1.02
(0.99, 1.06)</v>
      </c>
      <c r="E8" s="67" t="str">
        <f>CONCATENATE(tbl_data_relrt!K6, CHAR(10), "(",tbl_data_relrt!L6,", ",tbl_data_relrt!M6,")")</f>
        <v>1.02
(0.99, 1.06)</v>
      </c>
      <c r="F8" s="67" t="str">
        <f>CONCATENATE(tbl_data_relrt!N6, CHAR(10), "(",tbl_data_relrt!O6,", ",tbl_data_relrt!P6,")")</f>
        <v>1.01
(0.98, 1.05)</v>
      </c>
      <c r="G8" s="68" t="str">
        <f>CONCATENATE(tbl_data_relrt!Q6, CHAR(10), "(",tbl_data_relrt!R6,", ",tbl_data_relrt!S6,")")</f>
        <v>1.02
(0.99, 1.05)</v>
      </c>
      <c r="M8" s="20"/>
    </row>
    <row r="9" spans="1:13" ht="35.1" customHeight="1" x14ac:dyDescent="0.25">
      <c r="A9" s="63" t="s">
        <v>11</v>
      </c>
      <c r="B9" s="64" t="str">
        <f>CONCATENATE(tbl_data_relrt!B7, CHAR(10), "(",tbl_data_relrt!C7,", ",tbl_data_relrt!D7,")")</f>
        <v>1.00
(0.97, 1.04)</v>
      </c>
      <c r="C9" s="64" t="str">
        <f>CONCATENATE(tbl_data_relrt!E7,CHAR(10),  "(",tbl_data_relrt!F7,", ",tbl_data_relrt!G7,")")</f>
        <v>1.04
(1.00, 1.07)</v>
      </c>
      <c r="D9" s="64" t="str">
        <f>CONCATENATE(tbl_data_relrt!H7, CHAR(10), "(",tbl_data_relrt!I7,", ",tbl_data_relrt!J7,")")</f>
        <v>0.98
(0.95, 1.01)</v>
      </c>
      <c r="E9" s="64" t="str">
        <f>CONCATENATE(tbl_data_relrt!K7, CHAR(10), "(",tbl_data_relrt!L7,", ",tbl_data_relrt!M7,")")</f>
        <v>1.01
(0.98, 1.05)</v>
      </c>
      <c r="F9" s="64" t="str">
        <f>CONCATENATE(tbl_data_relrt!N7, CHAR(10), "(",tbl_data_relrt!O7,", ",tbl_data_relrt!P7,")")</f>
        <v>0.98
(0.95, 1.02)</v>
      </c>
      <c r="G9" s="65" t="str">
        <f>CONCATENATE(tbl_data_relrt!Q7, CHAR(10), "(",tbl_data_relrt!R7,", ",tbl_data_relrt!S7,")")</f>
        <v>1.04
(1.01, 1.08)</v>
      </c>
    </row>
    <row r="10" spans="1:13" ht="34.5" customHeight="1" x14ac:dyDescent="0.25">
      <c r="A10" s="66" t="s">
        <v>10</v>
      </c>
      <c r="B10" s="67" t="str">
        <f>CONCATENATE(tbl_data_relrt!B8, CHAR(10), "(",tbl_data_relrt!C8,", ",tbl_data_relrt!D8,")")</f>
        <v>0.98
(0.95, 1.01)</v>
      </c>
      <c r="C10" s="67" t="str">
        <f>CONCATENATE(tbl_data_relrt!E8, CHAR(10), "(",tbl_data_relrt!F8,", ",tbl_data_relrt!G8,")")</f>
        <v>0.88
(0.85, 0.91)</v>
      </c>
      <c r="D10" s="67" t="str">
        <f>CONCATENATE(tbl_data_relrt!H8,CHAR(10),  "(",tbl_data_relrt!I8,", ",tbl_data_relrt!J8,")")</f>
        <v>0.92
(0.89, 0.95)</v>
      </c>
      <c r="E10" s="67" t="str">
        <f>CONCATENATE(tbl_data_relrt!K8, CHAR(10), "(",tbl_data_relrt!L8,", ",tbl_data_relrt!M8,")")</f>
        <v>0.98
(0.95, 1.02)</v>
      </c>
      <c r="F10" s="67" t="str">
        <f>CONCATENATE(tbl_data_relrt!N8, CHAR(10), "(",tbl_data_relrt!O8,", ",tbl_data_relrt!P8,")")</f>
        <v>0.95
(0.92, 0.99)</v>
      </c>
      <c r="G10" s="68" t="str">
        <f>CONCATENATE(tbl_data_relrt!Q8, CHAR(10), "(",tbl_data_relrt!R8,", ",tbl_data_relrt!S8,")")</f>
        <v>0.97
(0.94, 1.00)</v>
      </c>
    </row>
    <row r="11" spans="1:13" x14ac:dyDescent="0.25">
      <c r="A11" s="85" t="s">
        <v>63</v>
      </c>
      <c r="B11" s="85"/>
      <c r="C11" s="85"/>
      <c r="D11" s="85"/>
      <c r="E11" s="85"/>
      <c r="F11" s="85"/>
      <c r="G11" s="85"/>
    </row>
    <row r="17" spans="13:13" x14ac:dyDescent="0.25">
      <c r="M17" s="21"/>
    </row>
  </sheetData>
  <mergeCells count="4">
    <mergeCell ref="B4:G4"/>
    <mergeCell ref="A4:A5"/>
    <mergeCell ref="A1:G1"/>
    <mergeCell ref="A11:G11"/>
  </mergeCells>
  <pageMargins left="0.7" right="0.7" top="0.75" bottom="0.75" header="0.3" footer="0.3"/>
  <pageSetup orientation="portrait" r:id="rId1"/>
  <ignoredErrors>
    <ignoredError sqref="F6 B8" calculatedColumn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D09CBB5-9668-4253-B390-559E5A0A4A0E}">
            <xm:f>tbl_sig_relrt!B6=1</xm:f>
            <x14:dxf>
              <font>
                <b/>
                <i val="0"/>
              </font>
            </x14:dxf>
          </x14:cfRule>
          <xm:sqref>B6:G10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3:G12"/>
  <sheetViews>
    <sheetView workbookViewId="0">
      <selection activeCell="A22" sqref="A22"/>
    </sheetView>
  </sheetViews>
  <sheetFormatPr defaultColWidth="9.140625" defaultRowHeight="15" x14ac:dyDescent="0.25"/>
  <cols>
    <col min="1" max="1" width="25.5703125" style="3" customWidth="1"/>
    <col min="2" max="16384" width="9.140625" style="3"/>
  </cols>
  <sheetData>
    <row r="3" spans="1:7" s="17" customFormat="1" ht="15.75" thickBot="1" x14ac:dyDescent="0.3">
      <c r="A3" s="22"/>
      <c r="B3" s="22"/>
      <c r="C3" s="22"/>
      <c r="D3" s="22"/>
      <c r="E3" s="22"/>
      <c r="F3" s="22"/>
      <c r="G3" s="22"/>
    </row>
    <row r="4" spans="1:7" ht="15.75" thickBot="1" x14ac:dyDescent="0.3">
      <c r="B4" s="86" t="s">
        <v>9</v>
      </c>
      <c r="C4" s="87"/>
      <c r="D4" s="87"/>
      <c r="E4" s="87"/>
      <c r="F4" s="87"/>
      <c r="G4" s="88"/>
    </row>
    <row r="5" spans="1:7" ht="15.75" thickBot="1" x14ac:dyDescent="0.3">
      <c r="A5" s="16" t="s">
        <v>8</v>
      </c>
      <c r="B5" s="5">
        <v>2011</v>
      </c>
      <c r="C5" s="6">
        <v>2012</v>
      </c>
      <c r="D5" s="6">
        <v>2013</v>
      </c>
      <c r="E5" s="6">
        <v>2014</v>
      </c>
      <c r="F5" s="6">
        <v>2015</v>
      </c>
      <c r="G5" s="7">
        <v>2016</v>
      </c>
    </row>
    <row r="6" spans="1:7" x14ac:dyDescent="0.25">
      <c r="A6" s="8" t="e">
        <f>#REF!</f>
        <v>#REF!</v>
      </c>
      <c r="B6" s="23">
        <f>orig_data!L7</f>
        <v>0</v>
      </c>
      <c r="C6" s="23">
        <f>orig_data!L8</f>
        <v>0</v>
      </c>
      <c r="D6" s="23">
        <f>orig_data!L9</f>
        <v>0</v>
      </c>
      <c r="E6" s="23">
        <f>orig_data!L10</f>
        <v>0</v>
      </c>
      <c r="F6" s="23">
        <f>orig_data!L11</f>
        <v>0</v>
      </c>
      <c r="G6" s="23">
        <f>orig_data!L12</f>
        <v>0</v>
      </c>
    </row>
    <row r="7" spans="1:7" x14ac:dyDescent="0.25">
      <c r="A7" s="9" t="e">
        <f>#REF!</f>
        <v>#REF!</v>
      </c>
      <c r="B7" s="24">
        <f>orig_data!L13</f>
        <v>0</v>
      </c>
      <c r="C7" s="24">
        <f>orig_data!L14</f>
        <v>0</v>
      </c>
      <c r="D7" s="24">
        <f>orig_data!L15</f>
        <v>0</v>
      </c>
      <c r="E7" s="24">
        <f>orig_data!L16</f>
        <v>0</v>
      </c>
      <c r="F7" s="24">
        <f>orig_data!L17</f>
        <v>0</v>
      </c>
      <c r="G7" s="24">
        <f>orig_data!L18</f>
        <v>0</v>
      </c>
    </row>
    <row r="8" spans="1:7" x14ac:dyDescent="0.25">
      <c r="A8" s="9" t="e">
        <f>#REF!</f>
        <v>#REF!</v>
      </c>
      <c r="B8" s="24">
        <f>orig_data!L19</f>
        <v>0</v>
      </c>
      <c r="C8" s="24">
        <f>orig_data!L20</f>
        <v>0</v>
      </c>
      <c r="D8" s="24">
        <f>orig_data!L21</f>
        <v>0</v>
      </c>
      <c r="E8" s="24">
        <f>orig_data!L22</f>
        <v>0</v>
      </c>
      <c r="F8" s="24">
        <f>orig_data!L23</f>
        <v>0</v>
      </c>
      <c r="G8" s="24">
        <f>orig_data!L24</f>
        <v>0</v>
      </c>
    </row>
    <row r="9" spans="1:7" x14ac:dyDescent="0.25">
      <c r="A9" s="9" t="e">
        <f>#REF!</f>
        <v>#REF!</v>
      </c>
      <c r="B9" s="24">
        <f>orig_data!L25</f>
        <v>0</v>
      </c>
      <c r="C9" s="24">
        <f>orig_data!L26</f>
        <v>0</v>
      </c>
      <c r="D9" s="24">
        <f>orig_data!L27</f>
        <v>0</v>
      </c>
      <c r="E9" s="24">
        <f>orig_data!L28</f>
        <v>0</v>
      </c>
      <c r="F9" s="24">
        <f>orig_data!L29</f>
        <v>0</v>
      </c>
      <c r="G9" s="24">
        <f>orig_data!L30</f>
        <v>0</v>
      </c>
    </row>
    <row r="10" spans="1:7" x14ac:dyDescent="0.25">
      <c r="A10" s="9" t="e">
        <f>#REF!</f>
        <v>#REF!</v>
      </c>
      <c r="B10" s="24">
        <f>orig_data!L31</f>
        <v>0</v>
      </c>
      <c r="C10" s="24">
        <f>orig_data!L32</f>
        <v>1</v>
      </c>
      <c r="D10" s="24">
        <f>orig_data!L33</f>
        <v>1</v>
      </c>
      <c r="E10" s="24">
        <f>orig_data!L34</f>
        <v>0</v>
      </c>
      <c r="F10" s="24">
        <f>orig_data!L35</f>
        <v>1</v>
      </c>
      <c r="G10" s="24">
        <f>orig_data!L36</f>
        <v>0</v>
      </c>
    </row>
    <row r="11" spans="1:7" ht="15.75" thickBot="1" x14ac:dyDescent="0.3">
      <c r="A11" s="10" t="e">
        <f>#REF!</f>
        <v>#REF!</v>
      </c>
      <c r="B11" s="25">
        <f>orig_data!L37</f>
        <v>0</v>
      </c>
      <c r="C11" s="25">
        <f>orig_data!L38</f>
        <v>0</v>
      </c>
      <c r="D11" s="25">
        <f>orig_data!L39</f>
        <v>0</v>
      </c>
      <c r="E11" s="25">
        <f>orig_data!L40</f>
        <v>0</v>
      </c>
      <c r="F11" s="25">
        <f>orig_data!L41</f>
        <v>0</v>
      </c>
      <c r="G11" s="25">
        <f>orig_data!L42</f>
        <v>0</v>
      </c>
    </row>
    <row r="12" spans="1:7" x14ac:dyDescent="0.25">
      <c r="A12" s="4"/>
    </row>
  </sheetData>
  <mergeCells count="1">
    <mergeCell ref="B4:G4"/>
  </mergeCells>
  <conditionalFormatting sqref="B6:G10">
    <cfRule type="expression" dxfId="0" priority="1">
      <formula>$B$6=1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S8"/>
  <sheetViews>
    <sheetView workbookViewId="0">
      <selection activeCell="B4" sqref="B4"/>
    </sheetView>
  </sheetViews>
  <sheetFormatPr defaultColWidth="9.140625" defaultRowHeight="15" x14ac:dyDescent="0.25"/>
  <cols>
    <col min="1" max="1" width="28.5703125" style="3" customWidth="1"/>
    <col min="2" max="19" width="6" style="3" customWidth="1"/>
    <col min="20" max="16384" width="9.140625" style="3"/>
  </cols>
  <sheetData>
    <row r="1" spans="1:19" x14ac:dyDescent="0.25">
      <c r="A1" s="3" t="s">
        <v>40</v>
      </c>
    </row>
    <row r="2" spans="1:19" x14ac:dyDescent="0.25">
      <c r="B2" s="89">
        <v>2011</v>
      </c>
      <c r="C2" s="89"/>
      <c r="D2" s="89"/>
      <c r="E2" s="89">
        <v>2012</v>
      </c>
      <c r="F2" s="89"/>
      <c r="G2" s="89"/>
      <c r="H2" s="89">
        <v>2013</v>
      </c>
      <c r="I2" s="89"/>
      <c r="J2" s="89"/>
      <c r="K2" s="89">
        <v>2014</v>
      </c>
      <c r="L2" s="89"/>
      <c r="M2" s="89"/>
      <c r="N2" s="89">
        <v>2015</v>
      </c>
      <c r="O2" s="89"/>
      <c r="P2" s="89"/>
      <c r="Q2" s="89">
        <v>2016</v>
      </c>
      <c r="R2" s="89"/>
      <c r="S2" s="89"/>
    </row>
    <row r="3" spans="1:19" x14ac:dyDescent="0.25">
      <c r="B3" s="3" t="s">
        <v>41</v>
      </c>
      <c r="C3" s="3" t="s">
        <v>42</v>
      </c>
      <c r="D3" s="3" t="s">
        <v>43</v>
      </c>
      <c r="E3" s="3" t="s">
        <v>41</v>
      </c>
      <c r="F3" s="3" t="s">
        <v>42</v>
      </c>
      <c r="G3" s="3" t="s">
        <v>43</v>
      </c>
      <c r="H3" s="3" t="s">
        <v>41</v>
      </c>
      <c r="I3" s="3" t="s">
        <v>42</v>
      </c>
      <c r="J3" s="3" t="s">
        <v>43</v>
      </c>
      <c r="K3" s="3" t="s">
        <v>41</v>
      </c>
      <c r="L3" s="3" t="s">
        <v>42</v>
      </c>
      <c r="M3" s="3" t="s">
        <v>43</v>
      </c>
      <c r="N3" s="3" t="s">
        <v>41</v>
      </c>
      <c r="O3" s="3" t="s">
        <v>42</v>
      </c>
      <c r="P3" s="3" t="s">
        <v>43</v>
      </c>
      <c r="Q3" s="3" t="s">
        <v>41</v>
      </c>
      <c r="R3" s="3" t="s">
        <v>42</v>
      </c>
      <c r="S3" s="3" t="s">
        <v>43</v>
      </c>
    </row>
    <row r="4" spans="1:19" x14ac:dyDescent="0.25">
      <c r="A4" s="3" t="s">
        <v>2</v>
      </c>
      <c r="B4" s="19" t="str">
        <f>FIXED(orig_data!H7,2)</f>
        <v>1.03</v>
      </c>
      <c r="C4" s="19" t="str">
        <f>FIXED(orig_data!I7,2)</f>
        <v>0.99</v>
      </c>
      <c r="D4" s="19" t="str">
        <f>FIXED(orig_data!J7,2)</f>
        <v>1.06</v>
      </c>
      <c r="E4" s="19" t="str">
        <f>FIXED(orig_data!H8,2)</f>
        <v>1.00</v>
      </c>
      <c r="F4" s="19" t="str">
        <f>FIXED(orig_data!I8,2)</f>
        <v>0.97</v>
      </c>
      <c r="G4" s="19" t="str">
        <f>FIXED(orig_data!J8,2)</f>
        <v>1.03</v>
      </c>
      <c r="H4" s="19" t="str">
        <f>FIXED(orig_data!H9,2)</f>
        <v>1.02</v>
      </c>
      <c r="I4" s="19" t="str">
        <f>FIXED(orig_data!I9,2)</f>
        <v>0.99</v>
      </c>
      <c r="J4" s="19" t="str">
        <f>FIXED(orig_data!J9,2)</f>
        <v>1.05</v>
      </c>
      <c r="K4" s="19" t="str">
        <f>FIXED(orig_data!H10,2)</f>
        <v>1.01</v>
      </c>
      <c r="L4" s="19" t="str">
        <f>FIXED(orig_data!I10,2)</f>
        <v>0.97</v>
      </c>
      <c r="M4" s="19" t="str">
        <f>FIXED(orig_data!J10,2)</f>
        <v>1.04</v>
      </c>
      <c r="N4" s="19" t="str">
        <f>FIXED(orig_data!H11,2)</f>
        <v>0.99</v>
      </c>
      <c r="O4" s="19" t="str">
        <f>FIXED(orig_data!I11,2)</f>
        <v>0.96</v>
      </c>
      <c r="P4" s="19" t="str">
        <f>FIXED(orig_data!J11,2)</f>
        <v>1.03</v>
      </c>
      <c r="Q4" s="19" t="str">
        <f>FIXED(orig_data!H12,2)</f>
        <v>0.98</v>
      </c>
      <c r="R4" s="19" t="str">
        <f>FIXED(orig_data!I12,2)</f>
        <v>0.95</v>
      </c>
      <c r="S4" s="19" t="str">
        <f>FIXED(orig_data!J12,2)</f>
        <v>1.01</v>
      </c>
    </row>
    <row r="5" spans="1:19" x14ac:dyDescent="0.25">
      <c r="A5" s="3" t="s">
        <v>16</v>
      </c>
      <c r="B5" s="19" t="str">
        <f>FIXED(orig_data!H13,2)</f>
        <v>1.00</v>
      </c>
      <c r="C5" s="19" t="str">
        <f>FIXED(orig_data!I13,2)</f>
        <v>0.97</v>
      </c>
      <c r="D5" s="19" t="str">
        <f>FIXED(orig_data!J13,2)</f>
        <v>1.04</v>
      </c>
      <c r="E5" s="19" t="str">
        <f>FIXED(orig_data!H14,2)</f>
        <v>1.01</v>
      </c>
      <c r="F5" s="19" t="str">
        <f>FIXED(orig_data!I14,2)</f>
        <v>0.98</v>
      </c>
      <c r="G5" s="19" t="str">
        <f>FIXED(orig_data!J14,2)</f>
        <v>1.05</v>
      </c>
      <c r="H5" s="19" t="str">
        <f>FIXED(orig_data!H15,2)</f>
        <v>1.01</v>
      </c>
      <c r="I5" s="19" t="str">
        <f>FIXED(orig_data!I15,2)</f>
        <v>0.98</v>
      </c>
      <c r="J5" s="19" t="str">
        <f>FIXED(orig_data!J15,2)</f>
        <v>1.05</v>
      </c>
      <c r="K5" s="19" t="str">
        <f>FIXED(orig_data!H16,2)</f>
        <v>1.00</v>
      </c>
      <c r="L5" s="19" t="str">
        <f>FIXED(orig_data!I16,2)</f>
        <v>0.97</v>
      </c>
      <c r="M5" s="19" t="str">
        <f>FIXED(orig_data!J16,2)</f>
        <v>1.03</v>
      </c>
      <c r="N5" s="19" t="str">
        <f>FIXED(orig_data!H17,2)</f>
        <v>1.01</v>
      </c>
      <c r="O5" s="19" t="str">
        <f>FIXED(orig_data!I17,2)</f>
        <v>0.98</v>
      </c>
      <c r="P5" s="19" t="str">
        <f>FIXED(orig_data!J17,2)</f>
        <v>1.04</v>
      </c>
      <c r="Q5" s="19" t="str">
        <f>FIXED(orig_data!H18,2)</f>
        <v>1.00</v>
      </c>
      <c r="R5" s="19" t="str">
        <f>FIXED(orig_data!I18,2)</f>
        <v>0.97</v>
      </c>
      <c r="S5" s="19" t="str">
        <f>FIXED(orig_data!J18,2)</f>
        <v>1.04</v>
      </c>
    </row>
    <row r="6" spans="1:19" x14ac:dyDescent="0.25">
      <c r="A6" s="3" t="s">
        <v>1</v>
      </c>
      <c r="B6" s="19" t="str">
        <f>FIXED(orig_data!H19,2)</f>
        <v>1.01</v>
      </c>
      <c r="C6" s="19" t="str">
        <f>FIXED(orig_data!I19,2)</f>
        <v>0.98</v>
      </c>
      <c r="D6" s="19" t="str">
        <f>FIXED(orig_data!J19,2)</f>
        <v>1.04</v>
      </c>
      <c r="E6" s="19" t="str">
        <f>FIXED(orig_data!H20,2)</f>
        <v>1.03</v>
      </c>
      <c r="F6" s="19" t="str">
        <f>FIXED(orig_data!I20,2)</f>
        <v>1.00</v>
      </c>
      <c r="G6" s="19" t="str">
        <f>FIXED(orig_data!J20,2)</f>
        <v>1.07</v>
      </c>
      <c r="H6" s="19" t="str">
        <f>FIXED(orig_data!H21,2)</f>
        <v>1.02</v>
      </c>
      <c r="I6" s="19" t="str">
        <f>FIXED(orig_data!I21,2)</f>
        <v>0.99</v>
      </c>
      <c r="J6" s="19" t="str">
        <f>FIXED(orig_data!J21,2)</f>
        <v>1.06</v>
      </c>
      <c r="K6" s="19" t="str">
        <f>FIXED(orig_data!H22,2)</f>
        <v>1.02</v>
      </c>
      <c r="L6" s="19" t="str">
        <f>FIXED(orig_data!I22,2)</f>
        <v>0.99</v>
      </c>
      <c r="M6" s="19" t="str">
        <f>FIXED(orig_data!J22,2)</f>
        <v>1.06</v>
      </c>
      <c r="N6" s="19" t="str">
        <f>FIXED(orig_data!H23,2)</f>
        <v>1.01</v>
      </c>
      <c r="O6" s="19" t="str">
        <f>FIXED(orig_data!I23,2)</f>
        <v>0.98</v>
      </c>
      <c r="P6" s="19" t="str">
        <f>FIXED(orig_data!J23,2)</f>
        <v>1.05</v>
      </c>
      <c r="Q6" s="19" t="str">
        <f>FIXED(orig_data!H24,2)</f>
        <v>1.02</v>
      </c>
      <c r="R6" s="19" t="str">
        <f>FIXED(orig_data!I24,2)</f>
        <v>0.99</v>
      </c>
      <c r="S6" s="19" t="str">
        <f>FIXED(orig_data!J24,2)</f>
        <v>1.05</v>
      </c>
    </row>
    <row r="7" spans="1:19" x14ac:dyDescent="0.25">
      <c r="A7" s="3" t="s">
        <v>11</v>
      </c>
      <c r="B7" s="19" t="str">
        <f>FIXED(orig_data!H25,2)</f>
        <v>1.00</v>
      </c>
      <c r="C7" s="19" t="str">
        <f>FIXED(orig_data!I25,2)</f>
        <v>0.97</v>
      </c>
      <c r="D7" s="19" t="str">
        <f>FIXED(orig_data!J25,2)</f>
        <v>1.04</v>
      </c>
      <c r="E7" s="19" t="str">
        <f>FIXED(orig_data!H26,2)</f>
        <v>1.04</v>
      </c>
      <c r="F7" s="19" t="str">
        <f>FIXED(orig_data!I26,2)</f>
        <v>1.00</v>
      </c>
      <c r="G7" s="19" t="str">
        <f>FIXED(orig_data!J26,2)</f>
        <v>1.07</v>
      </c>
      <c r="H7" s="19" t="str">
        <f>FIXED(orig_data!H27,2)</f>
        <v>0.98</v>
      </c>
      <c r="I7" s="19" t="str">
        <f>FIXED(orig_data!I27,2)</f>
        <v>0.95</v>
      </c>
      <c r="J7" s="19" t="str">
        <f>FIXED(orig_data!J27,2)</f>
        <v>1.01</v>
      </c>
      <c r="K7" s="19" t="str">
        <f>FIXED(orig_data!H28,2)</f>
        <v>1.01</v>
      </c>
      <c r="L7" s="19" t="str">
        <f>FIXED(orig_data!I28,2)</f>
        <v>0.98</v>
      </c>
      <c r="M7" s="19" t="str">
        <f>FIXED(orig_data!J28,2)</f>
        <v>1.05</v>
      </c>
      <c r="N7" s="19" t="str">
        <f>FIXED(orig_data!H29,2)</f>
        <v>0.98</v>
      </c>
      <c r="O7" s="19" t="str">
        <f>FIXED(orig_data!I29,2)</f>
        <v>0.95</v>
      </c>
      <c r="P7" s="19" t="str">
        <f>FIXED(orig_data!J29,2)</f>
        <v>1.02</v>
      </c>
      <c r="Q7" s="19" t="str">
        <f>FIXED(orig_data!H30,2)</f>
        <v>1.04</v>
      </c>
      <c r="R7" s="19" t="str">
        <f>FIXED(orig_data!I30,2)</f>
        <v>1.01</v>
      </c>
      <c r="S7" s="19" t="str">
        <f>FIXED(orig_data!J30,2)</f>
        <v>1.08</v>
      </c>
    </row>
    <row r="8" spans="1:19" x14ac:dyDescent="0.25">
      <c r="A8" s="3" t="s">
        <v>10</v>
      </c>
      <c r="B8" s="19" t="str">
        <f>FIXED(orig_data!H31,2)</f>
        <v>0.98</v>
      </c>
      <c r="C8" s="19" t="str">
        <f>FIXED(orig_data!I31,2)</f>
        <v>0.95</v>
      </c>
      <c r="D8" s="19" t="str">
        <f>FIXED(orig_data!J31,2)</f>
        <v>1.01</v>
      </c>
      <c r="E8" s="19" t="str">
        <f>FIXED(orig_data!H32,2)</f>
        <v>0.88</v>
      </c>
      <c r="F8" s="19" t="str">
        <f>FIXED(orig_data!I32,2)</f>
        <v>0.85</v>
      </c>
      <c r="G8" s="19" t="str">
        <f>FIXED(orig_data!J32,2)</f>
        <v>0.91</v>
      </c>
      <c r="H8" s="19" t="str">
        <f>FIXED(orig_data!H33,2)</f>
        <v>0.92</v>
      </c>
      <c r="I8" s="19" t="str">
        <f>FIXED(orig_data!I33,2)</f>
        <v>0.89</v>
      </c>
      <c r="J8" s="19" t="str">
        <f>FIXED(orig_data!J33,2)</f>
        <v>0.95</v>
      </c>
      <c r="K8" s="19" t="str">
        <f>FIXED(orig_data!H34,2)</f>
        <v>0.98</v>
      </c>
      <c r="L8" s="19" t="str">
        <f>FIXED(orig_data!I34,2)</f>
        <v>0.95</v>
      </c>
      <c r="M8" s="19" t="str">
        <f>FIXED(orig_data!J34,2)</f>
        <v>1.02</v>
      </c>
      <c r="N8" s="19" t="str">
        <f>FIXED(orig_data!H35,2)</f>
        <v>0.95</v>
      </c>
      <c r="O8" s="19" t="str">
        <f>FIXED(orig_data!I35,2)</f>
        <v>0.92</v>
      </c>
      <c r="P8" s="19" t="str">
        <f>FIXED(orig_data!J35,2)</f>
        <v>0.99</v>
      </c>
      <c r="Q8" s="19" t="str">
        <f>FIXED(orig_data!H36,2)</f>
        <v>0.97</v>
      </c>
      <c r="R8" s="19" t="str">
        <f>FIXED(orig_data!I36,2)</f>
        <v>0.94</v>
      </c>
      <c r="S8" s="19" t="str">
        <f>FIXED(orig_data!J36,2)</f>
        <v>1.00</v>
      </c>
    </row>
  </sheetData>
  <mergeCells count="6">
    <mergeCell ref="Q2:S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658DC2-E940-451C-B378-D603D7522729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175f2bb9-7ea2-4dfb-aa70-2a37afa654a9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149094D-BDBB-42F7-B104-942175B23E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FC59C8-ECFA-4F47-8F62-6DC37DC08B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Table_L</vt:lpstr>
      <vt:lpstr>fig_tbldata</vt:lpstr>
      <vt:lpstr>tbl_sig</vt:lpstr>
      <vt:lpstr>orig_data</vt:lpstr>
      <vt:lpstr>tbl_relrt</vt:lpstr>
      <vt:lpstr>tbl_sig_relrt</vt:lpstr>
      <vt:lpstr>tbl_data_relrt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2018-05-01T15:01:11Z</cp:lastPrinted>
  <dcterms:created xsi:type="dcterms:W3CDTF">2014-12-05T20:46:10Z</dcterms:created>
  <dcterms:modified xsi:type="dcterms:W3CDTF">2021-07-12T19:51:44Z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